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Services Sector\"/>
    </mc:Choice>
  </mc:AlternateContent>
  <xr:revisionPtr revIDLastSave="0" documentId="13_ncr:1_{D351F443-7725-4365-A0DC-E88F572747D8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L18" i="2" l="1"/>
  <c r="L19" i="2"/>
  <c r="J17" i="2" l="1"/>
  <c r="E18" i="2"/>
  <c r="H17" i="2"/>
  <c r="J19" i="2"/>
  <c r="K19" i="2"/>
  <c r="D21" i="2"/>
  <c r="E21" i="2"/>
  <c r="F21" i="2"/>
  <c r="H21" i="2"/>
  <c r="J21" i="2"/>
  <c r="D17" i="2"/>
  <c r="E17" i="2"/>
  <c r="F17" i="2"/>
  <c r="G17" i="2"/>
  <c r="I17" i="2"/>
  <c r="D18" i="2"/>
  <c r="F18" i="2"/>
  <c r="G18" i="2"/>
  <c r="I18" i="2"/>
  <c r="J18" i="2"/>
  <c r="D19" i="2"/>
  <c r="E19" i="2"/>
  <c r="F19" i="2"/>
  <c r="G19" i="2"/>
  <c r="I19" i="2"/>
  <c r="G20" i="2"/>
  <c r="H20" i="2"/>
  <c r="I20" i="2"/>
  <c r="J20" i="2"/>
  <c r="K20" i="2"/>
  <c r="G21" i="2"/>
  <c r="I21" i="2"/>
  <c r="K21" i="2"/>
  <c r="D23" i="2"/>
  <c r="E23" i="2"/>
  <c r="F23" i="2"/>
  <c r="G23" i="2"/>
  <c r="H23" i="2"/>
  <c r="I23" i="2"/>
  <c r="J23" i="2"/>
  <c r="K23" i="2"/>
  <c r="L23" i="2"/>
  <c r="D24" i="2"/>
  <c r="E24" i="2"/>
  <c r="F24" i="2"/>
  <c r="G24" i="2"/>
  <c r="H24" i="2"/>
  <c r="I24" i="2"/>
  <c r="J24" i="2"/>
  <c r="K24" i="2"/>
  <c r="L24" i="2"/>
  <c r="D25" i="2"/>
  <c r="E25" i="2"/>
  <c r="F25" i="2"/>
  <c r="G25" i="2"/>
  <c r="H25" i="2"/>
  <c r="I25" i="2"/>
  <c r="J25" i="2"/>
  <c r="K25" i="2"/>
  <c r="L25" i="2"/>
  <c r="D26" i="2"/>
  <c r="E26" i="2"/>
  <c r="F26" i="2"/>
  <c r="G26" i="2"/>
  <c r="H26" i="2"/>
  <c r="I26" i="2"/>
  <c r="J26" i="2"/>
  <c r="K26" i="2"/>
  <c r="L26" i="2"/>
  <c r="D27" i="2"/>
  <c r="E27" i="2"/>
  <c r="F27" i="2"/>
  <c r="G27" i="2"/>
  <c r="H27" i="2"/>
  <c r="I27" i="2"/>
  <c r="J27" i="2"/>
  <c r="K27" i="2"/>
  <c r="L27" i="2"/>
  <c r="D29" i="2"/>
  <c r="E29" i="2"/>
  <c r="F29" i="2"/>
  <c r="G29" i="2"/>
  <c r="H29" i="2"/>
  <c r="I29" i="2"/>
  <c r="J29" i="2"/>
  <c r="K29" i="2"/>
  <c r="L29" i="2"/>
  <c r="D30" i="2"/>
  <c r="E30" i="2"/>
  <c r="F30" i="2"/>
  <c r="G30" i="2"/>
  <c r="H30" i="2"/>
  <c r="I30" i="2"/>
  <c r="J30" i="2"/>
  <c r="K30" i="2"/>
  <c r="L30" i="2"/>
  <c r="D31" i="2"/>
  <c r="E31" i="2"/>
  <c r="F31" i="2"/>
  <c r="G31" i="2"/>
  <c r="H31" i="2"/>
  <c r="J31" i="2"/>
  <c r="K31" i="2"/>
  <c r="D33" i="2"/>
  <c r="E33" i="2"/>
  <c r="F33" i="2"/>
  <c r="G33" i="2"/>
  <c r="H33" i="2"/>
  <c r="I33" i="2"/>
  <c r="J33" i="2"/>
  <c r="K33" i="2"/>
  <c r="L33" i="2"/>
  <c r="D34" i="2"/>
  <c r="E34" i="2"/>
  <c r="F34" i="2"/>
  <c r="G34" i="2"/>
  <c r="H34" i="2"/>
  <c r="I34" i="2"/>
  <c r="J34" i="2"/>
  <c r="K34" i="2"/>
  <c r="L34" i="2"/>
  <c r="K35" i="2"/>
  <c r="L35" i="2"/>
  <c r="D37" i="2"/>
  <c r="E37" i="2"/>
  <c r="F37" i="2"/>
  <c r="G37" i="2"/>
  <c r="H37" i="2"/>
  <c r="I37" i="2"/>
  <c r="J37" i="2"/>
  <c r="K37" i="2"/>
  <c r="L37" i="2"/>
  <c r="D38" i="2"/>
  <c r="D35" i="2" s="1"/>
  <c r="E38" i="2"/>
  <c r="E35" i="2" s="1"/>
  <c r="F38" i="2"/>
  <c r="F35" i="2" s="1"/>
  <c r="G38" i="2"/>
  <c r="G35" i="2" s="1"/>
  <c r="H38" i="2"/>
  <c r="H35" i="2" s="1"/>
  <c r="I38" i="2"/>
  <c r="I35" i="2" s="1"/>
  <c r="J38" i="2"/>
  <c r="J35" i="2" s="1"/>
  <c r="K38" i="2"/>
  <c r="L38" i="2"/>
  <c r="K18" i="2" l="1"/>
  <c r="F20" i="2"/>
  <c r="H18" i="2"/>
  <c r="E20" i="2"/>
  <c r="D20" i="2"/>
  <c r="K17" i="2"/>
  <c r="H19" i="2"/>
  <c r="C30" i="2"/>
  <c r="C38" i="2" l="1"/>
  <c r="C35" i="2" s="1"/>
  <c r="C37" i="2"/>
  <c r="C34" i="2"/>
  <c r="C33" i="2"/>
  <c r="C31" i="2"/>
  <c r="C29" i="2"/>
  <c r="C27" i="2"/>
  <c r="C26" i="2"/>
  <c r="C25" i="2"/>
  <c r="C24" i="2" l="1"/>
  <c r="C23" i="2"/>
  <c r="C21" i="2"/>
  <c r="C20" i="2"/>
  <c r="C19" i="2"/>
  <c r="C18" i="2"/>
  <c r="C17" i="2" l="1"/>
</calcChain>
</file>

<file path=xl/sharedStrings.xml><?xml version="1.0" encoding="utf-8"?>
<sst xmlns="http://schemas.openxmlformats.org/spreadsheetml/2006/main" count="288" uniqueCount="256">
  <si>
    <t>INJAZ FOR DEVELOPMENT &amp; PROJECTS</t>
  </si>
  <si>
    <t>JORDAN INTERNATIONAL TRADING CENTER</t>
  </si>
  <si>
    <t>JORDANIAN DUTY FREE SHOPS</t>
  </si>
  <si>
    <t>NOPAR FOR TRADING AND INVESTMENT</t>
  </si>
  <si>
    <t>SOUTH ELECTRONICS</t>
  </si>
  <si>
    <t>SPECIALIZED TRADING &amp; INVESTMENT</t>
  </si>
  <si>
    <t>عرض التقرير المحدد</t>
  </si>
  <si>
    <t>اسم العنصر</t>
  </si>
  <si>
    <t>الاسواق الحرة الاردنية</t>
  </si>
  <si>
    <t>التسهيلات التجارية الاردنية</t>
  </si>
  <si>
    <t>الجنوب للإلكترونيات</t>
  </si>
  <si>
    <t>المتخصصة للتجارة والاستثمارات</t>
  </si>
  <si>
    <t>المتكاملة للتأجير التمويلي</t>
  </si>
  <si>
    <t>المركز الاردني للتجارة الدولية</t>
  </si>
  <si>
    <t>انجاز للتنمية والمشاريع المتعددة</t>
  </si>
  <si>
    <t>بندار للتجارة والإستثمار</t>
  </si>
  <si>
    <t>مجموعة أوفتك القابضة</t>
  </si>
  <si>
    <t>نوبار للتجارة والاستثمار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</si>
  <si>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</si>
  <si>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</si>
  <si>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</si>
  <si>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</si>
  <si>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</si>
  <si>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</si>
  <si>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 xml:space="preserve">BINDAR TRADING &amp; INVESTMENT </t>
  </si>
  <si>
    <t xml:space="preserve">COMPREHENSIVE LEASING COMPANY </t>
  </si>
  <si>
    <t xml:space="preserve">OFFTEC HOLDING GROUP </t>
  </si>
  <si>
    <t>JORDAN TRADE FACILITIES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</si>
  <si>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</si>
  <si>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</si>
  <si>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</si>
  <si>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</si>
  <si>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</si>
  <si>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</si>
  <si>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</si>
  <si>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</si>
  <si>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</si>
  <si>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</si>
  <si>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</si>
  <si>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</si>
  <si>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</si>
  <si>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</si>
  <si>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</si>
  <si>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</si>
  <si>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</si>
  <si>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</si>
  <si>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</si>
  <si>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</si>
  <si>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</si>
  <si>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</si>
  <si>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</si>
  <si>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</si>
  <si>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</si>
  <si>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</si>
  <si>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</si>
  <si>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</si>
  <si>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</si>
  <si>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</si>
  <si>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</si>
  <si>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</si>
  <si>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</si>
  <si>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</si>
  <si>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</si>
  <si>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</si>
  <si>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</si>
  <si>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</si>
  <si>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</si>
  <si>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</si>
  <si>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</si>
  <si>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</si>
  <si>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</si>
  <si>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</si>
  <si>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</si>
  <si>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</si>
  <si>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</si>
  <si>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</si>
  <si>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</si>
  <si>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</si>
  <si>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</si>
  <si>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</si>
  <si>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</si>
  <si>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</si>
  <si>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</si>
  <si>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</si>
  <si>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</si>
  <si>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Annual Financial Data for the Year 2023</t>
  </si>
  <si>
    <t>البيانات المالية السنوية لعام 2023</t>
  </si>
  <si>
    <t>الممتلكات والآلات والمعدات</t>
  </si>
  <si>
    <t>موجودات غير ملموسة</t>
  </si>
  <si>
    <t>الاستثمارات العقارية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</si>
  <si>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</si>
  <si>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</si>
  <si>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موجودات مالية بالتكلفة المطفأة</t>
  </si>
  <si>
    <t>الذمم المدينة غير المتداولة المستحقة من أطراف ذات علاقة</t>
  </si>
  <si>
    <t>الموجودات الضريبية المؤجلة</t>
  </si>
  <si>
    <t>الذمم التجارية والذمم المدينة الأخرى غير المتداولة</t>
  </si>
  <si>
    <t>استثمارات أخرى ومشتقات مالية</t>
  </si>
  <si>
    <t>مشاريع تحت التنفيذ</t>
  </si>
  <si>
    <t>موجودات غير متداولة أخرى</t>
  </si>
  <si>
    <t>إجمالي الموجودات غير المتداولة</t>
  </si>
  <si>
    <t>المخزون</t>
  </si>
  <si>
    <t>الذمم التجارية والذمم المدينة الأخرى المتداولة</t>
  </si>
  <si>
    <t>موجودات مالية بالقيمة العادلة من خلال قائمة الدخل</t>
  </si>
  <si>
    <t>الذمم المدينة المتداولة المستحقة من أطراف ذات علاقة</t>
  </si>
  <si>
    <t>النقد في الصندوق ولدى البنوك</t>
  </si>
  <si>
    <t>موجودات متداولة أخرى</t>
  </si>
  <si>
    <t>موجودات معدة للبيع</t>
  </si>
  <si>
    <t>إجمالي الموجودات المتداولة</t>
  </si>
  <si>
    <t>مجموع الموجودات</t>
  </si>
  <si>
    <t>رأس المال المدفوع</t>
  </si>
  <si>
    <t>أرباح مدورة</t>
  </si>
  <si>
    <t>علاوة إصدار</t>
  </si>
  <si>
    <t>خصم إصدار</t>
  </si>
  <si>
    <t>أسهم الخزينة</t>
  </si>
  <si>
    <t>احتياطي اجباري</t>
  </si>
  <si>
    <t>إحتياطي اختياري</t>
  </si>
  <si>
    <t>إحتياطي خاص</t>
  </si>
  <si>
    <t>إحتياطي القيمة العادلة</t>
  </si>
  <si>
    <t>احتياطيات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</si>
  <si>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</si>
  <si>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</si>
  <si>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</si>
  <si>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المخصصات غير المتداولة</t>
  </si>
  <si>
    <t>الاقتراضات غير المتداولة</t>
  </si>
  <si>
    <t>الذمم التجارية و الذمم الدائنة الأخرى غير المتداولة</t>
  </si>
  <si>
    <t>الذمم الدائنة غير المتداولة للأطراف ذات علاقة</t>
  </si>
  <si>
    <t>التزام غير المتداول مقابل عقد تاجير تمويلي</t>
  </si>
  <si>
    <t>مطلوبات غير متداولة أخرى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</si>
  <si>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</si>
  <si>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</si>
  <si>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</si>
  <si>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</si>
  <si>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الذمم الدائنة المتداولة لأطراف ذات العلاقة</t>
  </si>
  <si>
    <t>الحسابات المصرفية المكشوفة</t>
  </si>
  <si>
    <t>التزام متداول مقابل عقد تاجير تمويلي</t>
  </si>
  <si>
    <t>مطلوبات مالية متداولة أخرى</t>
  </si>
  <si>
    <t>مخصص ضريبة دخل</t>
  </si>
  <si>
    <t>ايرادات مقبوضة مقدماً متداولة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</si>
  <si>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</si>
  <si>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</si>
  <si>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</si>
  <si>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</si>
  <si>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/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</si>
  <si>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</si>
  <si>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</si>
  <si>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</si>
  <si>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</si>
  <si>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</si>
  <si>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حصة الحكومة من الإيرادات</t>
  </si>
  <si>
    <t>مصاريف تشغيلية أخرى</t>
  </si>
  <si>
    <t>الربح (الخسارة) من الأنشطة التشغيلية</t>
  </si>
  <si>
    <t>مخصصات أخرى</t>
  </si>
  <si>
    <t>الإيرادات الأخرى</t>
  </si>
  <si>
    <t>مصاريف أخرى</t>
  </si>
  <si>
    <t>أرباح (خسائر) متحققة من موجودات مالية بالقيمة العادلة من خلال الدخل الشامل الآخر</t>
  </si>
  <si>
    <t>ارباح (خسائر) موجودات مالية بالقيمة العادلة من خلال قائمة الدخل</t>
  </si>
  <si>
    <t>الدخل التمويلي</t>
  </si>
  <si>
    <t>تكاليف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</si>
  <si>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</si>
  <si>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</si>
  <si>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</si>
  <si>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</si>
  <si>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</si>
  <si>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</si>
  <si>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</si>
  <si>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</si>
  <si>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</si>
  <si>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</si>
  <si>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</si>
  <si>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</si>
  <si>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</si>
  <si>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Property, plant and equipment</t>
  </si>
  <si>
    <t>Intangible assets</t>
  </si>
  <si>
    <t>Investment property</t>
  </si>
  <si>
    <t>Investments in subsidiaries, joint ventures and associates</t>
  </si>
  <si>
    <t>Financial assets at fair value through other comprehensive income</t>
  </si>
  <si>
    <t>Financial assets at amortized cost</t>
  </si>
  <si>
    <t>Non-current receivables due from related parties</t>
  </si>
  <si>
    <t>Deferred tax assets</t>
  </si>
  <si>
    <t>Trade and other non-current receivables</t>
  </si>
  <si>
    <t>Other investments, including derivatives</t>
  </si>
  <si>
    <t>Projects under implementation</t>
  </si>
  <si>
    <t>Other non-current assets</t>
  </si>
  <si>
    <t>Total non-current assets</t>
  </si>
  <si>
    <t>Current inventories</t>
  </si>
  <si>
    <t>Trade and other current receivables</t>
  </si>
  <si>
    <t>Financial assets at fair value through profit or loss</t>
  </si>
  <si>
    <t>Current receivables due from related parties</t>
  </si>
  <si>
    <t>Cash on hand and at banks</t>
  </si>
  <si>
    <t>Other current assets</t>
  </si>
  <si>
    <t>Assets held for sale</t>
  </si>
  <si>
    <t>Total current assets</t>
  </si>
  <si>
    <t>Total assets</t>
  </si>
  <si>
    <t>Paid-up capital</t>
  </si>
  <si>
    <t>Retained earnings</t>
  </si>
  <si>
    <t>Share premium</t>
  </si>
  <si>
    <t>Issuance discount</t>
  </si>
  <si>
    <t>Treasury shares</t>
  </si>
  <si>
    <t>Statutory reserve</t>
  </si>
  <si>
    <t>Voluntary reserve</t>
  </si>
  <si>
    <t>Special reserve</t>
  </si>
  <si>
    <t>Fair value reserve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</si>
  <si>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</si>
  <si>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</si>
  <si>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</si>
  <si>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</si>
  <si>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</si>
  <si>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Non current borrowings</t>
  </si>
  <si>
    <t>Trade and other non-current payables</t>
  </si>
  <si>
    <t>Non-current payables to related parties</t>
  </si>
  <si>
    <t>Non-current finance lease obligations</t>
  </si>
  <si>
    <t>Other non-current liabilities</t>
  </si>
  <si>
    <t>Total non-current liabilities</t>
  </si>
  <si>
    <t>Current provisions</t>
  </si>
  <si>
    <t>Current borrowings</t>
  </si>
  <si>
    <t>Trade and other current payables</t>
  </si>
  <si>
    <t>Current payables to related parties</t>
  </si>
  <si>
    <t>Bank overdraft</t>
  </si>
  <si>
    <t>Current finance lease obligations</t>
  </si>
  <si>
    <t>Other current financial liabilities</t>
  </si>
  <si>
    <t>Income tax provision</t>
  </si>
  <si>
    <t>Revenue received in advance, current</t>
  </si>
  <si>
    <t>Other current liabilities</t>
  </si>
  <si>
    <t>Total current liabilities</t>
  </si>
  <si>
    <t>Total liabilities</t>
  </si>
  <si>
    <t>Total equity and liabilities</t>
  </si>
  <si>
    <t>Operating revenue</t>
  </si>
  <si>
    <t>Operating expense</t>
  </si>
  <si>
    <t>Gross profit</t>
  </si>
  <si>
    <t>General and administrative expenses</t>
  </si>
  <si>
    <t>Selling and distribution expenses</t>
  </si>
  <si>
    <t>Government revenue share</t>
  </si>
  <si>
    <t>Other operating expense</t>
  </si>
  <si>
    <t>Profit (loss) from operating activities</t>
  </si>
  <si>
    <t>Other provisions</t>
  </si>
  <si>
    <t>Other income</t>
  </si>
  <si>
    <t>Other expense</t>
  </si>
  <si>
    <t>Realized gains (losses) on financial assets at fair value through other comprehensive income</t>
  </si>
  <si>
    <t>Gains (losses) on financial assets at fair value through income statement</t>
  </si>
  <si>
    <t>Finance income</t>
  </si>
  <si>
    <t>Finance costs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</si>
  <si>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</si>
  <si>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</si>
  <si>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</si>
  <si>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</si>
  <si>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</si>
  <si>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</si>
  <si>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</si>
  <si>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</si>
  <si>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</si>
  <si>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</si>
  <si>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</si>
  <si>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</si>
  <si>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</si>
  <si>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حصص ملكية أخرى</t>
  </si>
  <si>
    <t>Other equity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</si>
</sst>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readingOrder="2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0" borderId="0" xfId="0" applyFont="1"/>
    <xf numFmtId="0" fontId="0" fillId="0" borderId="1" xfId="0" applyNumberFormat="1" applyBorder="1" applyAlignment="1">
      <alignment horizontal="left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2" fillId="0" borderId="0" xfId="0" applyFont="1"/>
    <xf numFmtId="0" fontId="3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/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1" xfId="0" applyNumberFormat="1" applyFill="1" applyBorder="1" applyAlignment="1">
      <alignment horizontal="left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0" fillId="0" borderId="0" xfId="0" applyFill="1" applyBorder="1" applyAlignment="1">
      <alignment readingOrder="2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23</xdr:col>
      <xdr:colOff>266700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5FF54FE0-C799-4E93-93E7-9BE0191F6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394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7"/>
  <sheetViews>
    <sheetView tabSelected="1" workbookViewId="0">
      <selection activeCell="A49" sqref="A49:XFD49"/>
    </sheetView>
  </sheetViews>
  <sheetFormatPr defaultRowHeight="12.75" x14ac:dyDescent="0.2"/>
  <cols>
    <col min="1" max="1" width="77.7109375" customWidth="1"/>
    <col min="2" max="9" width="15.7109375" customWidth="1"/>
    <col min="10" max="10" width="25.85546875" customWidth="1"/>
    <col min="11" max="11" width="15.7109375" customWidth="1"/>
    <col min="12" max="12" width="59" bestFit="1" customWidth="1"/>
    <col min="13" max="14" width="7" style="39" bestFit="1" customWidth="1"/>
    <col min="15" max="15" width="21.85546875" style="39" customWidth="1"/>
    <col min="16" max="16" width="18" style="39" bestFit="1" customWidth="1"/>
    <col min="17" max="26" width="9.140625" style="39"/>
  </cols>
  <sheetData>
    <row r="1" spans="1:15" x14ac:dyDescent="0.2">
      <c r="L1" t="s">
        <v>6</v>
      </c>
    </row>
    <row r="2" spans="1:15" x14ac:dyDescent="0.2">
      <c r="L2" t="s">
        <v>7</v>
      </c>
    </row>
    <row r="7" spans="1:15" ht="15" x14ac:dyDescent="0.25">
      <c r="A7" s="14" t="s">
        <v>85</v>
      </c>
      <c r="L7" s="14" t="s">
        <v>86</v>
      </c>
      <c r="M7" s="40"/>
      <c r="N7" s="40"/>
      <c r="O7" s="40"/>
    </row>
    <row r="9" spans="1:15" ht="51" x14ac:dyDescent="0.2">
      <c r="A9" s="13"/>
      <c r="B9" s="32" t="s">
        <v>24</v>
      </c>
      <c r="C9" s="33" t="s">
        <v>25</v>
      </c>
      <c r="D9" s="33" t="s">
        <v>0</v>
      </c>
      <c r="E9" s="33" t="s">
        <v>1</v>
      </c>
      <c r="F9" s="33" t="s">
        <v>27</v>
      </c>
      <c r="G9" s="33" t="s">
        <v>2</v>
      </c>
      <c r="H9" s="33" t="s">
        <v>3</v>
      </c>
      <c r="I9" s="33" t="s">
        <v>26</v>
      </c>
      <c r="J9" s="33" t="s">
        <v>5</v>
      </c>
      <c r="K9" s="33" t="s">
        <v>4</v>
      </c>
      <c r="L9" s="10"/>
    </row>
    <row r="10" spans="1:15" ht="12.75" customHeight="1" x14ac:dyDescent="0.2">
      <c r="A10" s="11"/>
      <c r="B10" s="32" t="s">
        <v>15</v>
      </c>
      <c r="C10" s="33" t="s">
        <v>12</v>
      </c>
      <c r="D10" s="33" t="s">
        <v>14</v>
      </c>
      <c r="E10" s="33" t="s">
        <v>13</v>
      </c>
      <c r="F10" s="33" t="s">
        <v>9</v>
      </c>
      <c r="G10" s="33" t="s">
        <v>8</v>
      </c>
      <c r="H10" s="33" t="s">
        <v>17</v>
      </c>
      <c r="I10" s="33" t="s">
        <v>16</v>
      </c>
      <c r="J10" s="33" t="s">
        <v>11</v>
      </c>
      <c r="K10" s="33" t="s">
        <v>10</v>
      </c>
      <c r="L10" s="11"/>
    </row>
    <row r="11" spans="1:15" x14ac:dyDescent="0.2">
      <c r="A11" s="12"/>
      <c r="B11" s="9">
        <v>131219</v>
      </c>
      <c r="C11" s="2">
        <v>131264</v>
      </c>
      <c r="D11" s="2">
        <v>141058</v>
      </c>
      <c r="E11" s="2">
        <v>131023</v>
      </c>
      <c r="F11" s="2">
        <v>131062</v>
      </c>
      <c r="G11" s="2">
        <v>131022</v>
      </c>
      <c r="H11" s="2">
        <v>131238</v>
      </c>
      <c r="I11" s="2">
        <v>131228</v>
      </c>
      <c r="J11" s="2">
        <v>131081</v>
      </c>
      <c r="K11" s="2">
        <v>131230</v>
      </c>
      <c r="L11" s="12"/>
      <c r="M11" s="37"/>
      <c r="N11" s="37"/>
      <c r="O11" s="37"/>
    </row>
    <row r="13" spans="1:15" x14ac:dyDescent="0.2">
      <c r="A13" s="7" t="s">
        <v>18</v>
      </c>
      <c r="L13" s="7" t="s">
        <v>21</v>
      </c>
      <c r="M13" s="41"/>
      <c r="N13" s="41"/>
      <c r="O13" s="41"/>
    </row>
    <row r="14" spans="1:15" x14ac:dyDescent="0.2">
      <c r="A14" s="1" t="s">
        <v>171</v>
      </c>
      <c r="B14" s="8">
        <v>189437</v>
      </c>
      <c r="C14" s="8">
        <v>2777317</v>
      </c>
      <c r="D14" s="8">
        <v>34295117</v>
      </c>
      <c r="E14" s="8">
        <v>263862</v>
      </c>
      <c r="F14" s="8">
        <v>79108</v>
      </c>
      <c r="G14" s="8">
        <v>23623363</v>
      </c>
      <c r="H14" s="8">
        <v>51</v>
      </c>
      <c r="I14" s="8">
        <v>1202420</v>
      </c>
      <c r="J14" s="8">
        <v>475429</v>
      </c>
      <c r="K14" s="8">
        <v>158259</v>
      </c>
      <c r="L14" s="4" t="s">
        <v>87</v>
      </c>
      <c r="M14" s="42"/>
      <c r="N14" s="42"/>
      <c r="O14" s="42"/>
    </row>
    <row r="15" spans="1:15" x14ac:dyDescent="0.2">
      <c r="A15" s="1" t="s">
        <v>172</v>
      </c>
      <c r="B15" s="3">
        <v>0</v>
      </c>
      <c r="C15" s="8">
        <v>13107</v>
      </c>
      <c r="D15" s="8">
        <v>27508872</v>
      </c>
      <c r="E15" s="3">
        <v>0</v>
      </c>
      <c r="F15" s="8">
        <v>51844</v>
      </c>
      <c r="G15" s="8">
        <v>14924451</v>
      </c>
      <c r="H15" s="3">
        <v>0</v>
      </c>
      <c r="I15" s="8">
        <v>6792258</v>
      </c>
      <c r="J15" s="3">
        <v>0</v>
      </c>
      <c r="K15" s="3">
        <v>0</v>
      </c>
      <c r="L15" s="1" t="s">
        <v>88</v>
      </c>
      <c r="M15" s="42"/>
      <c r="N15" s="42"/>
      <c r="O15" s="36"/>
    </row>
    <row r="16" spans="1:15" x14ac:dyDescent="0.2">
      <c r="A16" s="1" t="s">
        <v>173</v>
      </c>
      <c r="B16" s="8">
        <v>2880959</v>
      </c>
      <c r="C16" s="8">
        <v>2876830</v>
      </c>
      <c r="D16" s="8">
        <v>5977467</v>
      </c>
      <c r="E16" s="8">
        <v>179331</v>
      </c>
      <c r="F16" s="8">
        <v>218966</v>
      </c>
      <c r="G16" s="3">
        <v>0</v>
      </c>
      <c r="H16" s="8">
        <v>804742</v>
      </c>
      <c r="I16" s="8">
        <v>945423</v>
      </c>
      <c r="J16" s="3">
        <v>0</v>
      </c>
      <c r="K16" s="3">
        <v>0</v>
      </c>
      <c r="L16" s="1" t="s">
        <v>89</v>
      </c>
      <c r="M16" s="42"/>
      <c r="N16" s="42"/>
      <c r="O16" s="36"/>
    </row>
    <row r="17" spans="1:15" x14ac:dyDescent="0.2">
      <c r="A17" s="1" t="s">
        <v>174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8">
        <v>10496037</v>
      </c>
      <c r="K17" s="8">
        <v>0</v>
      </c>
      <c r="L17" s="1" t="s">
        <v>90</v>
      </c>
      <c r="M17" s="42"/>
      <c r="N17" s="42"/>
      <c r="O17" s="36"/>
    </row>
    <row r="18" spans="1:15" x14ac:dyDescent="0.2">
      <c r="A18" s="1" t="s">
        <v>175</v>
      </c>
      <c r="B18" s="8">
        <v>151957</v>
      </c>
      <c r="C18" s="3">
        <v>0</v>
      </c>
      <c r="D18" s="3">
        <v>0</v>
      </c>
      <c r="E18" s="3">
        <v>0</v>
      </c>
      <c r="F18" s="8">
        <v>219590</v>
      </c>
      <c r="G18" s="8">
        <v>550</v>
      </c>
      <c r="H18" s="8">
        <v>157</v>
      </c>
      <c r="I18" s="3">
        <v>0</v>
      </c>
      <c r="J18" s="8">
        <v>197668</v>
      </c>
      <c r="K18" s="8">
        <v>116610</v>
      </c>
      <c r="L18" s="1" t="s">
        <v>91</v>
      </c>
      <c r="M18" s="42"/>
      <c r="N18" s="42"/>
      <c r="O18" s="36"/>
    </row>
    <row r="19" spans="1:15" x14ac:dyDescent="0.2">
      <c r="A19" s="1" t="s">
        <v>176</v>
      </c>
      <c r="B19" s="3">
        <v>0</v>
      </c>
      <c r="C19" s="3">
        <v>0</v>
      </c>
      <c r="D19" s="3">
        <v>0</v>
      </c>
      <c r="E19" s="8">
        <v>300000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1" t="s">
        <v>92</v>
      </c>
      <c r="M19" s="42"/>
      <c r="N19" s="42"/>
      <c r="O19" s="36"/>
    </row>
    <row r="20" spans="1:15" x14ac:dyDescent="0.2">
      <c r="A20" s="1" t="s">
        <v>177</v>
      </c>
      <c r="B20" s="3">
        <v>0</v>
      </c>
      <c r="C20" s="3">
        <v>0</v>
      </c>
      <c r="D20" s="3">
        <v>0</v>
      </c>
      <c r="E20" s="8">
        <v>31545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1" t="s">
        <v>93</v>
      </c>
      <c r="M20" s="42"/>
      <c r="N20" s="42"/>
      <c r="O20" s="36"/>
    </row>
    <row r="21" spans="1:15" x14ac:dyDescent="0.2">
      <c r="A21" s="1" t="s">
        <v>178</v>
      </c>
      <c r="B21" s="8">
        <v>2769856</v>
      </c>
      <c r="C21" s="3">
        <v>0</v>
      </c>
      <c r="D21" s="3">
        <v>0</v>
      </c>
      <c r="E21" s="3">
        <v>0</v>
      </c>
      <c r="F21" s="8">
        <v>3571511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1" t="s">
        <v>94</v>
      </c>
      <c r="M21" s="42"/>
      <c r="N21" s="42"/>
      <c r="O21" s="36"/>
    </row>
    <row r="22" spans="1:15" x14ac:dyDescent="0.2">
      <c r="A22" s="1" t="s">
        <v>179</v>
      </c>
      <c r="B22" s="3">
        <v>0</v>
      </c>
      <c r="C22" s="8">
        <v>45824783</v>
      </c>
      <c r="D22" s="3">
        <v>0</v>
      </c>
      <c r="E22" s="8">
        <v>5355538</v>
      </c>
      <c r="F22" s="3">
        <v>0</v>
      </c>
      <c r="G22" s="3">
        <v>0</v>
      </c>
      <c r="H22" s="3">
        <v>0</v>
      </c>
      <c r="I22" s="8">
        <v>1093493</v>
      </c>
      <c r="J22" s="3">
        <v>0</v>
      </c>
      <c r="K22" s="3">
        <v>0</v>
      </c>
      <c r="L22" s="1" t="s">
        <v>95</v>
      </c>
      <c r="M22" s="42"/>
      <c r="N22" s="42"/>
      <c r="O22" s="36"/>
    </row>
    <row r="23" spans="1:15" x14ac:dyDescent="0.2">
      <c r="A23" s="5" t="s">
        <v>180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5" t="s">
        <v>96</v>
      </c>
      <c r="M23" s="42"/>
      <c r="N23" s="42"/>
      <c r="O23" s="36"/>
    </row>
    <row r="24" spans="1:15" x14ac:dyDescent="0.2">
      <c r="A24" s="1" t="s">
        <v>181</v>
      </c>
      <c r="B24" s="3">
        <v>0</v>
      </c>
      <c r="C24" s="8">
        <v>5379039</v>
      </c>
      <c r="D24" s="3">
        <v>0</v>
      </c>
      <c r="E24" s="3">
        <v>0</v>
      </c>
      <c r="F24" s="3">
        <v>0</v>
      </c>
      <c r="G24" s="8">
        <v>1247453</v>
      </c>
      <c r="H24" s="3">
        <v>0</v>
      </c>
      <c r="I24" s="3">
        <v>0</v>
      </c>
      <c r="J24" s="8">
        <v>0</v>
      </c>
      <c r="K24" s="3">
        <v>0</v>
      </c>
      <c r="L24" s="1" t="s">
        <v>97</v>
      </c>
      <c r="M24" s="42"/>
      <c r="N24" s="42"/>
      <c r="O24" s="36"/>
    </row>
    <row r="25" spans="1:15" x14ac:dyDescent="0.2">
      <c r="A25" s="1" t="s">
        <v>182</v>
      </c>
      <c r="B25" s="3">
        <v>0</v>
      </c>
      <c r="C25" s="3">
        <v>0</v>
      </c>
      <c r="D25" s="8">
        <v>0</v>
      </c>
      <c r="E25" s="8">
        <v>19714</v>
      </c>
      <c r="F25" s="3">
        <v>0</v>
      </c>
      <c r="G25" s="8">
        <v>4462248</v>
      </c>
      <c r="H25" s="3">
        <v>0</v>
      </c>
      <c r="I25" s="8">
        <v>1065163</v>
      </c>
      <c r="J25" s="8">
        <v>36352</v>
      </c>
      <c r="K25" s="8">
        <v>187337</v>
      </c>
      <c r="L25" s="1" t="s">
        <v>98</v>
      </c>
      <c r="M25" s="42"/>
      <c r="N25" s="42"/>
      <c r="O25" s="36"/>
    </row>
    <row r="26" spans="1:15" x14ac:dyDescent="0.2">
      <c r="A26" s="1" t="s">
        <v>183</v>
      </c>
      <c r="B26" s="8">
        <v>6325238</v>
      </c>
      <c r="C26" s="8">
        <v>56871076</v>
      </c>
      <c r="D26" s="8">
        <v>67781456</v>
      </c>
      <c r="E26" s="8">
        <v>6149990</v>
      </c>
      <c r="F26" s="8">
        <v>4141019</v>
      </c>
      <c r="G26" s="8">
        <v>44258065</v>
      </c>
      <c r="H26" s="8">
        <v>804950</v>
      </c>
      <c r="I26" s="8">
        <v>11098757</v>
      </c>
      <c r="J26" s="8">
        <v>11205486</v>
      </c>
      <c r="K26" s="8">
        <v>462206</v>
      </c>
      <c r="L26" s="1" t="s">
        <v>99</v>
      </c>
      <c r="M26" s="42"/>
      <c r="N26" s="42"/>
      <c r="O26" s="36"/>
    </row>
    <row r="27" spans="1:15" x14ac:dyDescent="0.2">
      <c r="A27" s="1" t="s">
        <v>184</v>
      </c>
      <c r="B27" s="3">
        <v>0</v>
      </c>
      <c r="C27" s="3">
        <v>0</v>
      </c>
      <c r="D27" s="8">
        <v>10036709</v>
      </c>
      <c r="E27" s="8">
        <v>1052767</v>
      </c>
      <c r="F27" s="3">
        <v>0</v>
      </c>
      <c r="G27" s="8">
        <v>11717322</v>
      </c>
      <c r="H27" s="3">
        <v>0</v>
      </c>
      <c r="I27" s="8">
        <v>6303227</v>
      </c>
      <c r="J27" s="8">
        <v>74211</v>
      </c>
      <c r="K27" s="8">
        <v>733514</v>
      </c>
      <c r="L27" s="1" t="s">
        <v>100</v>
      </c>
      <c r="M27" s="42"/>
      <c r="N27" s="42"/>
      <c r="O27" s="36"/>
    </row>
    <row r="28" spans="1:15" x14ac:dyDescent="0.2">
      <c r="A28" s="1" t="s">
        <v>185</v>
      </c>
      <c r="B28" s="3">
        <v>0</v>
      </c>
      <c r="C28" s="8">
        <v>32437335</v>
      </c>
      <c r="D28" s="8">
        <v>57629844</v>
      </c>
      <c r="E28" s="8">
        <v>260416</v>
      </c>
      <c r="F28" s="8">
        <v>109130502</v>
      </c>
      <c r="G28" s="8">
        <v>1921109</v>
      </c>
      <c r="H28" s="8">
        <v>2000</v>
      </c>
      <c r="I28" s="8">
        <v>19665146</v>
      </c>
      <c r="J28" s="8">
        <v>1797652</v>
      </c>
      <c r="K28" s="8">
        <v>973738</v>
      </c>
      <c r="L28" s="1" t="s">
        <v>101</v>
      </c>
      <c r="M28" s="42"/>
      <c r="N28" s="42"/>
      <c r="O28" s="36"/>
    </row>
    <row r="29" spans="1:15" x14ac:dyDescent="0.2">
      <c r="A29" s="1" t="s">
        <v>186</v>
      </c>
      <c r="B29" s="3">
        <v>0</v>
      </c>
      <c r="C29" s="8">
        <v>0</v>
      </c>
      <c r="D29" s="3">
        <v>0</v>
      </c>
      <c r="E29" s="8">
        <v>424687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8">
        <v>0</v>
      </c>
      <c r="L29" s="1" t="s">
        <v>102</v>
      </c>
      <c r="M29" s="42"/>
      <c r="N29" s="42"/>
      <c r="O29" s="36"/>
    </row>
    <row r="30" spans="1:15" x14ac:dyDescent="0.2">
      <c r="A30" s="1" t="s">
        <v>187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8">
        <v>3967894</v>
      </c>
      <c r="K30" s="8">
        <v>0</v>
      </c>
      <c r="L30" s="1" t="s">
        <v>103</v>
      </c>
      <c r="M30" s="42"/>
      <c r="N30" s="42"/>
      <c r="O30" s="36"/>
    </row>
    <row r="31" spans="1:15" x14ac:dyDescent="0.2">
      <c r="A31" s="1" t="s">
        <v>188</v>
      </c>
      <c r="B31" s="8">
        <v>345427</v>
      </c>
      <c r="C31" s="8">
        <v>107879</v>
      </c>
      <c r="D31" s="8">
        <v>14394320</v>
      </c>
      <c r="E31" s="8">
        <v>119970</v>
      </c>
      <c r="F31" s="8">
        <v>2283955</v>
      </c>
      <c r="G31" s="8">
        <v>18270791</v>
      </c>
      <c r="H31" s="8">
        <v>15347</v>
      </c>
      <c r="I31" s="8">
        <v>3034187</v>
      </c>
      <c r="J31" s="8">
        <v>20244</v>
      </c>
      <c r="K31" s="8">
        <v>11502</v>
      </c>
      <c r="L31" s="1" t="s">
        <v>104</v>
      </c>
      <c r="M31" s="42"/>
      <c r="N31" s="42"/>
      <c r="O31" s="36"/>
    </row>
    <row r="32" spans="1:15" x14ac:dyDescent="0.2">
      <c r="A32" s="1" t="s">
        <v>189</v>
      </c>
      <c r="B32" s="8">
        <v>114395912</v>
      </c>
      <c r="C32" s="3">
        <v>0</v>
      </c>
      <c r="D32" s="8">
        <v>7714253</v>
      </c>
      <c r="E32" s="8">
        <v>653237</v>
      </c>
      <c r="F32" s="8">
        <v>728884</v>
      </c>
      <c r="G32" s="3">
        <v>0</v>
      </c>
      <c r="H32" s="8">
        <v>95</v>
      </c>
      <c r="I32" s="8">
        <v>2219338</v>
      </c>
      <c r="J32" s="8">
        <v>117512</v>
      </c>
      <c r="K32" s="8">
        <v>16227</v>
      </c>
      <c r="L32" s="1" t="s">
        <v>105</v>
      </c>
      <c r="M32" s="42"/>
      <c r="N32" s="42"/>
      <c r="O32" s="36"/>
    </row>
    <row r="33" spans="1:15" x14ac:dyDescent="0.2">
      <c r="A33" s="1" t="s">
        <v>190</v>
      </c>
      <c r="B33" s="8">
        <v>145188</v>
      </c>
      <c r="C33" s="3">
        <v>0</v>
      </c>
      <c r="D33" s="3">
        <v>0</v>
      </c>
      <c r="E33" s="3">
        <v>0</v>
      </c>
      <c r="F33" s="8">
        <v>2720158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1" t="s">
        <v>106</v>
      </c>
      <c r="M33" s="42"/>
      <c r="N33" s="42"/>
      <c r="O33" s="36"/>
    </row>
    <row r="34" spans="1:15" x14ac:dyDescent="0.2">
      <c r="A34" s="1" t="s">
        <v>191</v>
      </c>
      <c r="B34" s="8">
        <v>114886527</v>
      </c>
      <c r="C34" s="8">
        <v>32545214</v>
      </c>
      <c r="D34" s="8">
        <v>89775126</v>
      </c>
      <c r="E34" s="8">
        <v>2511077</v>
      </c>
      <c r="F34" s="8">
        <v>114863499</v>
      </c>
      <c r="G34" s="8">
        <v>31909222</v>
      </c>
      <c r="H34" s="8">
        <v>17442</v>
      </c>
      <c r="I34" s="8">
        <v>31221898</v>
      </c>
      <c r="J34" s="8">
        <v>5977513</v>
      </c>
      <c r="K34" s="8">
        <v>1734981</v>
      </c>
      <c r="L34" s="1" t="s">
        <v>107</v>
      </c>
      <c r="M34" s="42"/>
      <c r="N34" s="42"/>
      <c r="O34" s="36"/>
    </row>
    <row r="35" spans="1:15" x14ac:dyDescent="0.2">
      <c r="A35" s="1" t="s">
        <v>192</v>
      </c>
      <c r="B35" s="8">
        <v>121211765</v>
      </c>
      <c r="C35" s="8">
        <v>89416290</v>
      </c>
      <c r="D35" s="8">
        <v>157556582</v>
      </c>
      <c r="E35" s="8">
        <v>8661067</v>
      </c>
      <c r="F35" s="8">
        <v>119004518</v>
      </c>
      <c r="G35" s="8">
        <v>76167287</v>
      </c>
      <c r="H35" s="8">
        <v>822392</v>
      </c>
      <c r="I35" s="8">
        <v>42320655</v>
      </c>
      <c r="J35" s="8">
        <v>17182999</v>
      </c>
      <c r="K35" s="8">
        <v>2197187</v>
      </c>
      <c r="L35" s="1" t="s">
        <v>108</v>
      </c>
      <c r="M35" s="42"/>
      <c r="N35" s="42"/>
      <c r="O35" s="36"/>
    </row>
    <row r="36" spans="1:15" x14ac:dyDescent="0.2">
      <c r="A36" s="1" t="s">
        <v>193</v>
      </c>
      <c r="B36" s="8">
        <v>20000000</v>
      </c>
      <c r="C36" s="8">
        <v>15000000</v>
      </c>
      <c r="D36" s="8">
        <v>37720000</v>
      </c>
      <c r="E36" s="8">
        <v>3400000</v>
      </c>
      <c r="F36" s="8">
        <v>16500000</v>
      </c>
      <c r="G36" s="8">
        <v>22500000</v>
      </c>
      <c r="H36" s="8">
        <v>1100070</v>
      </c>
      <c r="I36" s="8">
        <v>34850000</v>
      </c>
      <c r="J36" s="8">
        <v>2680410</v>
      </c>
      <c r="K36" s="8">
        <v>1000000</v>
      </c>
      <c r="L36" s="1" t="s">
        <v>109</v>
      </c>
      <c r="M36" s="42"/>
      <c r="N36" s="42"/>
      <c r="O36" s="36"/>
    </row>
    <row r="37" spans="1:15" x14ac:dyDescent="0.2">
      <c r="A37" s="1" t="s">
        <v>194</v>
      </c>
      <c r="B37" s="8">
        <v>16014793</v>
      </c>
      <c r="C37" s="8">
        <v>6226117</v>
      </c>
      <c r="D37" s="8">
        <v>790045</v>
      </c>
      <c r="E37" s="8">
        <v>1053646</v>
      </c>
      <c r="F37" s="8">
        <v>26350134</v>
      </c>
      <c r="G37" s="8">
        <v>11926929</v>
      </c>
      <c r="H37" s="8">
        <v>-291814</v>
      </c>
      <c r="I37" s="8">
        <v>-3610272</v>
      </c>
      <c r="J37" s="8">
        <v>-1438556</v>
      </c>
      <c r="K37" s="8">
        <v>436703</v>
      </c>
      <c r="L37" s="1" t="s">
        <v>110</v>
      </c>
      <c r="M37" s="42"/>
      <c r="N37" s="42"/>
      <c r="O37" s="36"/>
    </row>
    <row r="38" spans="1:15" x14ac:dyDescent="0.2">
      <c r="A38" s="1" t="s">
        <v>195</v>
      </c>
      <c r="B38" s="8">
        <v>1602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1" t="s">
        <v>111</v>
      </c>
      <c r="M38" s="42"/>
      <c r="N38" s="42"/>
      <c r="O38" s="36"/>
    </row>
    <row r="39" spans="1:15" x14ac:dyDescent="0.2">
      <c r="A39" s="5" t="s">
        <v>196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5" t="s">
        <v>112</v>
      </c>
      <c r="M39" s="42"/>
      <c r="N39" s="42"/>
      <c r="O39" s="36"/>
    </row>
    <row r="40" spans="1:15" x14ac:dyDescent="0.2">
      <c r="A40" s="5" t="s">
        <v>197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5" t="s">
        <v>113</v>
      </c>
      <c r="M40" s="42"/>
      <c r="N40" s="42"/>
      <c r="O40" s="36"/>
    </row>
    <row r="41" spans="1:15" x14ac:dyDescent="0.2">
      <c r="A41" s="5" t="s">
        <v>255</v>
      </c>
      <c r="B41" s="38">
        <v>5205677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5" t="s">
        <v>254</v>
      </c>
      <c r="M41" s="42"/>
      <c r="N41" s="42"/>
      <c r="O41" s="36"/>
    </row>
    <row r="42" spans="1:15" x14ac:dyDescent="0.2">
      <c r="A42" s="1" t="s">
        <v>198</v>
      </c>
      <c r="B42" s="8">
        <v>4590604</v>
      </c>
      <c r="C42" s="8">
        <v>3296900</v>
      </c>
      <c r="D42" s="8">
        <v>1642883</v>
      </c>
      <c r="E42" s="8">
        <v>850000</v>
      </c>
      <c r="F42" s="8">
        <v>4125000</v>
      </c>
      <c r="G42" s="8">
        <v>7500000</v>
      </c>
      <c r="H42" s="3">
        <v>0</v>
      </c>
      <c r="I42" s="8">
        <v>1767813</v>
      </c>
      <c r="J42" s="8">
        <v>297734</v>
      </c>
      <c r="K42" s="8">
        <v>255596</v>
      </c>
      <c r="L42" s="1" t="s">
        <v>114</v>
      </c>
      <c r="M42" s="42"/>
      <c r="N42" s="42"/>
      <c r="O42" s="36"/>
    </row>
    <row r="43" spans="1:15" x14ac:dyDescent="0.2">
      <c r="A43" s="1" t="s">
        <v>199</v>
      </c>
      <c r="B43" s="3">
        <v>0</v>
      </c>
      <c r="C43" s="3">
        <v>0</v>
      </c>
      <c r="D43" s="3">
        <v>0</v>
      </c>
      <c r="E43" s="8">
        <v>300000</v>
      </c>
      <c r="F43" s="3">
        <v>0</v>
      </c>
      <c r="G43" s="8">
        <v>2578582</v>
      </c>
      <c r="H43" s="3">
        <v>0</v>
      </c>
      <c r="I43" s="3">
        <v>0</v>
      </c>
      <c r="J43" s="8">
        <v>55087</v>
      </c>
      <c r="K43" s="8">
        <v>0</v>
      </c>
      <c r="L43" s="1" t="s">
        <v>115</v>
      </c>
      <c r="M43" s="42"/>
      <c r="N43" s="42"/>
      <c r="O43" s="36"/>
    </row>
    <row r="44" spans="1:15" x14ac:dyDescent="0.2">
      <c r="A44" s="1" t="s">
        <v>200</v>
      </c>
      <c r="B44" s="3">
        <v>0</v>
      </c>
      <c r="C44" s="3">
        <v>0</v>
      </c>
      <c r="D44" s="8">
        <v>21906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1" t="s">
        <v>116</v>
      </c>
      <c r="M44" s="42"/>
      <c r="N44" s="42"/>
      <c r="O44" s="36"/>
    </row>
    <row r="45" spans="1:15" x14ac:dyDescent="0.2">
      <c r="A45" s="1" t="s">
        <v>201</v>
      </c>
      <c r="B45" s="8">
        <v>16904</v>
      </c>
      <c r="C45" s="3">
        <v>0</v>
      </c>
      <c r="D45" s="3">
        <v>0</v>
      </c>
      <c r="E45" s="8">
        <v>-124868</v>
      </c>
      <c r="F45" s="8">
        <v>24426</v>
      </c>
      <c r="G45" s="8">
        <v>-5150</v>
      </c>
      <c r="H45" s="3">
        <v>0</v>
      </c>
      <c r="I45" s="3">
        <v>0</v>
      </c>
      <c r="J45" s="8">
        <v>-238073</v>
      </c>
      <c r="K45" s="8">
        <v>2960</v>
      </c>
      <c r="L45" s="1" t="s">
        <v>117</v>
      </c>
      <c r="M45" s="42"/>
      <c r="N45" s="42"/>
      <c r="O45" s="36"/>
    </row>
    <row r="46" spans="1:15" x14ac:dyDescent="0.2">
      <c r="A46" s="1" t="s">
        <v>202</v>
      </c>
      <c r="B46" s="3">
        <v>0</v>
      </c>
      <c r="C46" s="3">
        <v>0</v>
      </c>
      <c r="D46" s="8">
        <v>2229</v>
      </c>
      <c r="E46" s="3">
        <v>0</v>
      </c>
      <c r="F46" s="3">
        <v>0</v>
      </c>
      <c r="G46" s="3">
        <v>0</v>
      </c>
      <c r="H46" s="3">
        <v>0</v>
      </c>
      <c r="I46" s="8">
        <v>-18531501</v>
      </c>
      <c r="J46" s="3">
        <v>0</v>
      </c>
      <c r="K46" s="3">
        <v>0</v>
      </c>
      <c r="L46" s="1" t="s">
        <v>118</v>
      </c>
      <c r="M46" s="42"/>
      <c r="N46" s="42"/>
      <c r="O46" s="36"/>
    </row>
    <row r="47" spans="1:15" x14ac:dyDescent="0.2">
      <c r="A47" s="1" t="s">
        <v>203</v>
      </c>
      <c r="B47" s="8">
        <v>45829580</v>
      </c>
      <c r="C47" s="8">
        <v>24523017</v>
      </c>
      <c r="D47" s="8">
        <v>40177063</v>
      </c>
      <c r="E47" s="3">
        <v>5478778</v>
      </c>
      <c r="F47" s="8">
        <v>46999560</v>
      </c>
      <c r="G47" s="8">
        <v>44500361</v>
      </c>
      <c r="H47" s="3">
        <v>808256</v>
      </c>
      <c r="I47" s="8">
        <v>14476040</v>
      </c>
      <c r="J47" s="8">
        <v>1356602</v>
      </c>
      <c r="K47" s="8">
        <v>1695259</v>
      </c>
      <c r="L47" s="1" t="s">
        <v>119</v>
      </c>
      <c r="M47" s="42"/>
      <c r="N47" s="42"/>
      <c r="O47" s="36"/>
    </row>
    <row r="48" spans="1:15" x14ac:dyDescent="0.2">
      <c r="A48" s="1" t="s">
        <v>204</v>
      </c>
      <c r="B48" s="3">
        <v>0</v>
      </c>
      <c r="C48" s="3">
        <v>0</v>
      </c>
      <c r="D48" s="8">
        <v>2242134</v>
      </c>
      <c r="E48" s="3">
        <v>0</v>
      </c>
      <c r="F48" s="3">
        <v>0</v>
      </c>
      <c r="G48" s="3">
        <v>0</v>
      </c>
      <c r="H48" s="3">
        <v>0</v>
      </c>
      <c r="I48" s="8">
        <v>834478</v>
      </c>
      <c r="J48" s="3">
        <v>0</v>
      </c>
      <c r="K48" s="3">
        <v>0</v>
      </c>
      <c r="L48" s="1" t="s">
        <v>120</v>
      </c>
      <c r="M48" s="42"/>
      <c r="N48" s="42"/>
      <c r="O48" s="36"/>
    </row>
    <row r="49" spans="1:15" x14ac:dyDescent="0.2">
      <c r="A49" s="1" t="s">
        <v>205</v>
      </c>
      <c r="B49" s="8">
        <v>45829580</v>
      </c>
      <c r="C49" s="8">
        <v>24523017</v>
      </c>
      <c r="D49" s="8">
        <v>42419197</v>
      </c>
      <c r="E49" s="8">
        <v>5478778</v>
      </c>
      <c r="F49" s="8">
        <v>46999560</v>
      </c>
      <c r="G49" s="8">
        <v>44500361</v>
      </c>
      <c r="H49" s="8">
        <v>808256</v>
      </c>
      <c r="I49" s="8">
        <v>15310518</v>
      </c>
      <c r="J49" s="8">
        <v>1356602</v>
      </c>
      <c r="K49" s="8">
        <v>1695259</v>
      </c>
      <c r="L49" s="1" t="s">
        <v>121</v>
      </c>
      <c r="M49" s="42"/>
      <c r="N49" s="42"/>
      <c r="O49" s="36"/>
    </row>
    <row r="50" spans="1:15" x14ac:dyDescent="0.2">
      <c r="A50" s="1" t="s">
        <v>206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8">
        <v>270668</v>
      </c>
      <c r="H50" s="3">
        <v>0</v>
      </c>
      <c r="I50" s="8">
        <v>1295227</v>
      </c>
      <c r="J50" s="3">
        <v>0</v>
      </c>
      <c r="K50" s="3">
        <v>0</v>
      </c>
      <c r="L50" s="1" t="s">
        <v>122</v>
      </c>
      <c r="M50" s="42"/>
      <c r="N50" s="42"/>
      <c r="O50" s="36"/>
    </row>
    <row r="51" spans="1:15" x14ac:dyDescent="0.2">
      <c r="A51" s="1" t="s">
        <v>207</v>
      </c>
      <c r="B51" s="3">
        <v>0</v>
      </c>
      <c r="C51" s="8">
        <v>38867154</v>
      </c>
      <c r="D51" s="8">
        <v>40222037</v>
      </c>
      <c r="E51" s="3">
        <v>0</v>
      </c>
      <c r="F51" s="3">
        <v>0</v>
      </c>
      <c r="G51" s="3">
        <v>0</v>
      </c>
      <c r="H51" s="3">
        <v>0</v>
      </c>
      <c r="I51" s="8">
        <v>1094917</v>
      </c>
      <c r="J51" s="8">
        <v>5043537</v>
      </c>
      <c r="K51" s="8">
        <v>0</v>
      </c>
      <c r="L51" s="1" t="s">
        <v>123</v>
      </c>
      <c r="M51" s="42"/>
      <c r="N51" s="42"/>
      <c r="O51" s="36"/>
    </row>
    <row r="52" spans="1:15" x14ac:dyDescent="0.2">
      <c r="A52" s="1" t="s">
        <v>208</v>
      </c>
      <c r="B52" s="3">
        <v>0</v>
      </c>
      <c r="C52" s="8">
        <v>738015</v>
      </c>
      <c r="D52" s="3">
        <v>0</v>
      </c>
      <c r="E52" s="8">
        <v>1352915</v>
      </c>
      <c r="F52" s="3">
        <v>0</v>
      </c>
      <c r="G52" s="3">
        <v>0</v>
      </c>
      <c r="H52" s="3">
        <v>0</v>
      </c>
      <c r="I52" s="3">
        <v>0</v>
      </c>
      <c r="J52" s="8">
        <v>302772</v>
      </c>
      <c r="K52" s="8">
        <v>0</v>
      </c>
      <c r="L52" s="1" t="s">
        <v>124</v>
      </c>
      <c r="M52" s="42"/>
      <c r="N52" s="42"/>
      <c r="O52" s="36"/>
    </row>
    <row r="53" spans="1:15" x14ac:dyDescent="0.2">
      <c r="A53" s="1" t="s">
        <v>209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8">
        <v>7512173</v>
      </c>
      <c r="K53" s="8">
        <v>0</v>
      </c>
      <c r="L53" s="1" t="s">
        <v>125</v>
      </c>
      <c r="M53" s="42"/>
      <c r="N53" s="42"/>
      <c r="O53" s="36"/>
    </row>
    <row r="54" spans="1:15" x14ac:dyDescent="0.2">
      <c r="A54" s="1" t="s">
        <v>210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8">
        <v>4307027</v>
      </c>
      <c r="H54" s="3">
        <v>0</v>
      </c>
      <c r="I54" s="8">
        <v>483122</v>
      </c>
      <c r="J54" s="3">
        <v>0</v>
      </c>
      <c r="K54" s="3">
        <v>0</v>
      </c>
      <c r="L54" s="1" t="s">
        <v>126</v>
      </c>
      <c r="M54" s="42"/>
      <c r="N54" s="42"/>
      <c r="O54" s="36"/>
    </row>
    <row r="55" spans="1:15" x14ac:dyDescent="0.2">
      <c r="A55" s="1" t="s">
        <v>211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8">
        <v>15809397</v>
      </c>
      <c r="H55" s="3">
        <v>0</v>
      </c>
      <c r="I55" s="3">
        <v>0</v>
      </c>
      <c r="J55" s="8">
        <v>462251</v>
      </c>
      <c r="K55" s="8">
        <v>137147</v>
      </c>
      <c r="L55" s="1" t="s">
        <v>127</v>
      </c>
      <c r="M55" s="42"/>
      <c r="N55" s="42"/>
      <c r="O55" s="36"/>
    </row>
    <row r="56" spans="1:15" x14ac:dyDescent="0.2">
      <c r="A56" s="1" t="s">
        <v>212</v>
      </c>
      <c r="B56" s="3">
        <v>0</v>
      </c>
      <c r="C56" s="8">
        <v>39605169</v>
      </c>
      <c r="D56" s="8">
        <v>40222037</v>
      </c>
      <c r="E56" s="8">
        <v>1352915</v>
      </c>
      <c r="F56" s="3">
        <v>0</v>
      </c>
      <c r="G56" s="8">
        <v>20387092</v>
      </c>
      <c r="H56" s="3">
        <v>0</v>
      </c>
      <c r="I56" s="8">
        <v>2873266</v>
      </c>
      <c r="J56" s="8">
        <v>13320733</v>
      </c>
      <c r="K56" s="8">
        <v>137147</v>
      </c>
      <c r="L56" s="1" t="s">
        <v>128</v>
      </c>
      <c r="M56" s="42"/>
      <c r="N56" s="42"/>
      <c r="O56" s="36"/>
    </row>
    <row r="57" spans="1:15" x14ac:dyDescent="0.2">
      <c r="A57" s="1" t="s">
        <v>213</v>
      </c>
      <c r="B57" s="8">
        <v>143709</v>
      </c>
      <c r="C57" s="3">
        <v>0</v>
      </c>
      <c r="D57" s="3">
        <v>0</v>
      </c>
      <c r="E57" s="3">
        <v>0</v>
      </c>
      <c r="F57" s="8">
        <v>360514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1" t="s">
        <v>129</v>
      </c>
      <c r="M57" s="42"/>
      <c r="N57" s="42"/>
      <c r="O57" s="36"/>
    </row>
    <row r="58" spans="1:15" x14ac:dyDescent="0.2">
      <c r="A58" s="1" t="s">
        <v>214</v>
      </c>
      <c r="B58" s="8">
        <v>71737384</v>
      </c>
      <c r="C58" s="8">
        <v>22988367</v>
      </c>
      <c r="D58" s="8">
        <v>27305431</v>
      </c>
      <c r="E58" s="8">
        <v>685944</v>
      </c>
      <c r="F58" s="8">
        <v>67796007</v>
      </c>
      <c r="G58" s="3">
        <v>0</v>
      </c>
      <c r="H58" s="3">
        <v>0</v>
      </c>
      <c r="I58" s="8">
        <v>8734316</v>
      </c>
      <c r="J58" s="8">
        <v>1840000</v>
      </c>
      <c r="K58" s="8">
        <v>150037</v>
      </c>
      <c r="L58" s="1" t="s">
        <v>130</v>
      </c>
      <c r="M58" s="42"/>
      <c r="N58" s="42"/>
      <c r="O58" s="36"/>
    </row>
    <row r="59" spans="1:15" x14ac:dyDescent="0.2">
      <c r="A59" s="1" t="s">
        <v>215</v>
      </c>
      <c r="B59" s="8">
        <v>1611358</v>
      </c>
      <c r="C59" s="8">
        <v>1182436</v>
      </c>
      <c r="D59" s="8">
        <v>16123204</v>
      </c>
      <c r="E59" s="8">
        <v>1071780</v>
      </c>
      <c r="F59" s="3">
        <v>0</v>
      </c>
      <c r="G59" s="8">
        <v>8533371</v>
      </c>
      <c r="H59" s="3">
        <v>0</v>
      </c>
      <c r="I59" s="8">
        <v>4037418</v>
      </c>
      <c r="J59" s="8">
        <v>0</v>
      </c>
      <c r="K59" s="8">
        <v>86092</v>
      </c>
      <c r="L59" s="1" t="s">
        <v>131</v>
      </c>
      <c r="M59" s="42"/>
      <c r="N59" s="42"/>
      <c r="O59" s="36"/>
    </row>
    <row r="60" spans="1:15" x14ac:dyDescent="0.2">
      <c r="A60" s="1" t="s">
        <v>216</v>
      </c>
      <c r="B60" s="3">
        <v>0</v>
      </c>
      <c r="C60" s="3">
        <v>0</v>
      </c>
      <c r="D60" s="8">
        <v>6666466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8">
        <v>413408</v>
      </c>
      <c r="K60" s="8">
        <v>0</v>
      </c>
      <c r="L60" s="1" t="s">
        <v>132</v>
      </c>
      <c r="M60" s="42"/>
      <c r="N60" s="42"/>
      <c r="O60" s="36"/>
    </row>
    <row r="61" spans="1:15" x14ac:dyDescent="0.2">
      <c r="A61" s="1" t="s">
        <v>217</v>
      </c>
      <c r="B61" s="3">
        <v>0</v>
      </c>
      <c r="C61" s="3">
        <v>0</v>
      </c>
      <c r="D61" s="8">
        <v>16623613</v>
      </c>
      <c r="E61" s="3">
        <v>0</v>
      </c>
      <c r="F61" s="3">
        <v>0</v>
      </c>
      <c r="G61" s="3">
        <v>0</v>
      </c>
      <c r="H61" s="3">
        <v>0</v>
      </c>
      <c r="I61" s="8">
        <v>3103652</v>
      </c>
      <c r="J61" s="3">
        <v>0</v>
      </c>
      <c r="K61" s="3">
        <v>0</v>
      </c>
      <c r="L61" s="1" t="s">
        <v>133</v>
      </c>
      <c r="M61" s="42"/>
      <c r="N61" s="42"/>
      <c r="O61" s="36"/>
    </row>
    <row r="62" spans="1:15" x14ac:dyDescent="0.2">
      <c r="A62" s="1" t="s">
        <v>218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8">
        <v>899672</v>
      </c>
      <c r="H62" s="3">
        <v>0</v>
      </c>
      <c r="I62" s="8">
        <v>292335</v>
      </c>
      <c r="J62" s="8">
        <v>38695</v>
      </c>
      <c r="K62" s="3">
        <v>0</v>
      </c>
      <c r="L62" s="1" t="s">
        <v>134</v>
      </c>
      <c r="M62" s="42"/>
      <c r="N62" s="42"/>
      <c r="O62" s="36"/>
    </row>
    <row r="63" spans="1:15" x14ac:dyDescent="0.2">
      <c r="A63" s="1" t="s">
        <v>219</v>
      </c>
      <c r="B63" s="8">
        <v>335</v>
      </c>
      <c r="C63" s="8">
        <v>214938</v>
      </c>
      <c r="D63" s="3">
        <v>0</v>
      </c>
      <c r="E63" s="3">
        <v>0</v>
      </c>
      <c r="F63" s="3">
        <v>0</v>
      </c>
      <c r="G63" s="8">
        <v>1500000</v>
      </c>
      <c r="H63" s="3">
        <v>0</v>
      </c>
      <c r="I63" s="3">
        <v>0</v>
      </c>
      <c r="J63" s="8">
        <v>213561</v>
      </c>
      <c r="K63" s="8">
        <v>25940</v>
      </c>
      <c r="L63" s="1" t="s">
        <v>135</v>
      </c>
      <c r="M63" s="42"/>
      <c r="N63" s="42"/>
      <c r="O63" s="36"/>
    </row>
    <row r="64" spans="1:15" x14ac:dyDescent="0.2">
      <c r="A64" s="1" t="s">
        <v>220</v>
      </c>
      <c r="B64" s="8">
        <v>1889399</v>
      </c>
      <c r="C64" s="8">
        <v>902363</v>
      </c>
      <c r="D64" s="8">
        <v>0</v>
      </c>
      <c r="E64" s="8">
        <v>49270</v>
      </c>
      <c r="F64" s="8">
        <v>2400300</v>
      </c>
      <c r="G64" s="8">
        <v>346791</v>
      </c>
      <c r="H64" s="3">
        <v>0</v>
      </c>
      <c r="I64" s="8">
        <v>766387</v>
      </c>
      <c r="J64" s="8">
        <v>0</v>
      </c>
      <c r="K64" s="8">
        <v>4824</v>
      </c>
      <c r="L64" s="1" t="s">
        <v>136</v>
      </c>
      <c r="M64" s="42"/>
      <c r="N64" s="42"/>
      <c r="O64" s="36"/>
    </row>
    <row r="65" spans="1:15" x14ac:dyDescent="0.2">
      <c r="A65" s="1" t="s">
        <v>221</v>
      </c>
      <c r="B65" s="3">
        <v>0</v>
      </c>
      <c r="C65" s="3">
        <v>0</v>
      </c>
      <c r="D65" s="3">
        <v>0</v>
      </c>
      <c r="E65" s="8">
        <v>22380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1" t="s">
        <v>137</v>
      </c>
      <c r="M65" s="42"/>
      <c r="N65" s="42"/>
      <c r="O65" s="36"/>
    </row>
    <row r="66" spans="1:15" x14ac:dyDescent="0.2">
      <c r="A66" s="1" t="s">
        <v>222</v>
      </c>
      <c r="B66" s="3">
        <v>0</v>
      </c>
      <c r="C66" s="3">
        <v>0</v>
      </c>
      <c r="D66" s="8">
        <v>8196634</v>
      </c>
      <c r="E66" s="3">
        <v>0</v>
      </c>
      <c r="F66" s="8">
        <v>1448137</v>
      </c>
      <c r="G66" s="8">
        <v>0</v>
      </c>
      <c r="H66" s="8">
        <v>14136</v>
      </c>
      <c r="I66" s="8">
        <v>7202763</v>
      </c>
      <c r="J66" s="8">
        <v>0</v>
      </c>
      <c r="K66" s="8">
        <v>97888</v>
      </c>
      <c r="L66" s="1" t="s">
        <v>138</v>
      </c>
      <c r="M66" s="42"/>
      <c r="N66" s="42"/>
      <c r="O66" s="36"/>
    </row>
    <row r="67" spans="1:15" x14ac:dyDescent="0.2">
      <c r="A67" s="1" t="s">
        <v>223</v>
      </c>
      <c r="B67" s="8">
        <v>75382185</v>
      </c>
      <c r="C67" s="8">
        <v>25288104</v>
      </c>
      <c r="D67" s="8">
        <v>74915348</v>
      </c>
      <c r="E67" s="8">
        <v>1829374</v>
      </c>
      <c r="F67" s="8">
        <v>72004958</v>
      </c>
      <c r="G67" s="8">
        <v>11279834</v>
      </c>
      <c r="H67" s="8">
        <v>14136</v>
      </c>
      <c r="I67" s="8">
        <v>24136871</v>
      </c>
      <c r="J67" s="8">
        <v>2505664</v>
      </c>
      <c r="K67" s="8">
        <v>364781</v>
      </c>
      <c r="L67" s="1" t="s">
        <v>139</v>
      </c>
      <c r="M67" s="42"/>
      <c r="N67" s="42"/>
      <c r="O67" s="36"/>
    </row>
    <row r="68" spans="1:15" x14ac:dyDescent="0.2">
      <c r="A68" s="1" t="s">
        <v>224</v>
      </c>
      <c r="B68" s="8">
        <v>75382185</v>
      </c>
      <c r="C68" s="8">
        <v>64893273</v>
      </c>
      <c r="D68" s="8">
        <v>115137385</v>
      </c>
      <c r="E68" s="8">
        <v>3182289</v>
      </c>
      <c r="F68" s="8">
        <v>72004958</v>
      </c>
      <c r="G68" s="8">
        <v>31666926</v>
      </c>
      <c r="H68" s="8">
        <v>14136</v>
      </c>
      <c r="I68" s="8">
        <v>27010137</v>
      </c>
      <c r="J68" s="8">
        <v>15826397</v>
      </c>
      <c r="K68" s="8">
        <v>501928</v>
      </c>
      <c r="L68" s="1" t="s">
        <v>140</v>
      </c>
      <c r="M68" s="42"/>
      <c r="N68" s="42"/>
      <c r="O68" s="36"/>
    </row>
    <row r="69" spans="1:15" x14ac:dyDescent="0.2">
      <c r="A69" s="1" t="s">
        <v>225</v>
      </c>
      <c r="B69" s="8">
        <v>121211765</v>
      </c>
      <c r="C69" s="8">
        <v>89416290</v>
      </c>
      <c r="D69" s="8">
        <v>157556582</v>
      </c>
      <c r="E69" s="8">
        <v>8661067</v>
      </c>
      <c r="F69" s="8">
        <v>119004518</v>
      </c>
      <c r="G69" s="8">
        <v>76167287</v>
      </c>
      <c r="H69" s="8">
        <v>822392</v>
      </c>
      <c r="I69" s="8">
        <v>42320655</v>
      </c>
      <c r="J69" s="8">
        <v>17182999</v>
      </c>
      <c r="K69" s="8">
        <v>2197187</v>
      </c>
      <c r="L69" s="1" t="s">
        <v>141</v>
      </c>
      <c r="M69" s="42"/>
      <c r="N69" s="42"/>
      <c r="O69" s="36"/>
    </row>
    <row r="70" spans="1:15" x14ac:dyDescent="0.2">
      <c r="A70" t="s">
        <v>142</v>
      </c>
      <c r="L70" t="s">
        <v>142</v>
      </c>
      <c r="M70" s="42"/>
      <c r="N70" s="42"/>
      <c r="O70" s="36"/>
    </row>
    <row r="71" spans="1:15" x14ac:dyDescent="0.2">
      <c r="A71" s="7" t="s">
        <v>19</v>
      </c>
      <c r="L71" s="7" t="s">
        <v>22</v>
      </c>
      <c r="M71" s="42"/>
      <c r="N71" s="42"/>
      <c r="O71" s="36"/>
    </row>
    <row r="72" spans="1:15" x14ac:dyDescent="0.2">
      <c r="A72" s="1" t="s">
        <v>226</v>
      </c>
      <c r="B72" s="8">
        <v>15218231</v>
      </c>
      <c r="C72" s="8">
        <v>12503381</v>
      </c>
      <c r="D72" s="8">
        <v>40521231</v>
      </c>
      <c r="E72" s="8">
        <v>8987898</v>
      </c>
      <c r="F72" s="8">
        <v>17500270</v>
      </c>
      <c r="G72" s="8">
        <v>66821462</v>
      </c>
      <c r="H72" s="8">
        <v>45000</v>
      </c>
      <c r="I72" s="8">
        <v>30861175</v>
      </c>
      <c r="J72" s="8">
        <v>472620</v>
      </c>
      <c r="K72" s="8">
        <v>1545525</v>
      </c>
      <c r="L72" s="1" t="s">
        <v>143</v>
      </c>
      <c r="M72" s="42"/>
      <c r="N72" s="42"/>
      <c r="O72" s="36"/>
    </row>
    <row r="73" spans="1:15" x14ac:dyDescent="0.2">
      <c r="A73" s="1" t="s">
        <v>227</v>
      </c>
      <c r="B73" s="8">
        <v>179147</v>
      </c>
      <c r="C73" s="8">
        <v>209476</v>
      </c>
      <c r="D73" s="8">
        <v>40129601</v>
      </c>
      <c r="E73" s="8">
        <v>7966540</v>
      </c>
      <c r="F73" s="3">
        <v>0</v>
      </c>
      <c r="G73" s="8">
        <v>41246022</v>
      </c>
      <c r="H73" s="8">
        <v>42678</v>
      </c>
      <c r="I73" s="8">
        <v>25054207</v>
      </c>
      <c r="J73" s="8">
        <v>0</v>
      </c>
      <c r="K73" s="8">
        <v>1230576</v>
      </c>
      <c r="L73" s="1" t="s">
        <v>144</v>
      </c>
      <c r="M73" s="42"/>
      <c r="N73" s="42"/>
      <c r="O73" s="36"/>
    </row>
    <row r="74" spans="1:15" x14ac:dyDescent="0.2">
      <c r="A74" s="1" t="s">
        <v>228</v>
      </c>
      <c r="B74" s="8">
        <v>15039084</v>
      </c>
      <c r="C74" s="8">
        <v>12293905</v>
      </c>
      <c r="D74" s="8">
        <v>391630</v>
      </c>
      <c r="E74" s="8">
        <v>1021358</v>
      </c>
      <c r="F74" s="8">
        <v>17500270</v>
      </c>
      <c r="G74" s="8">
        <v>25575440</v>
      </c>
      <c r="H74" s="8">
        <v>2322</v>
      </c>
      <c r="I74" s="8">
        <v>5806968</v>
      </c>
      <c r="J74" s="8">
        <v>472620</v>
      </c>
      <c r="K74" s="8">
        <v>314949</v>
      </c>
      <c r="L74" s="1" t="s">
        <v>145</v>
      </c>
      <c r="M74" s="42"/>
      <c r="N74" s="42"/>
    </row>
    <row r="75" spans="1:15" x14ac:dyDescent="0.2">
      <c r="A75" s="1" t="s">
        <v>229</v>
      </c>
      <c r="B75" s="8">
        <v>2777622</v>
      </c>
      <c r="C75" s="8">
        <v>1635565</v>
      </c>
      <c r="D75" s="8">
        <v>1237800</v>
      </c>
      <c r="E75" s="8">
        <v>443308</v>
      </c>
      <c r="F75" s="8">
        <v>2885131</v>
      </c>
      <c r="G75" s="8">
        <v>7765723</v>
      </c>
      <c r="H75" s="8">
        <v>28691</v>
      </c>
      <c r="I75" s="8">
        <v>5946073</v>
      </c>
      <c r="J75" s="8">
        <v>116475</v>
      </c>
      <c r="K75" s="8">
        <v>398844</v>
      </c>
      <c r="L75" s="1" t="s">
        <v>146</v>
      </c>
      <c r="M75" s="42"/>
      <c r="N75" s="42"/>
      <c r="O75" s="41"/>
    </row>
    <row r="76" spans="1:15" x14ac:dyDescent="0.2">
      <c r="A76" s="1" t="s">
        <v>230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8">
        <v>5403387</v>
      </c>
      <c r="H76" s="3">
        <v>0</v>
      </c>
      <c r="I76" s="3">
        <v>0</v>
      </c>
      <c r="J76" s="8">
        <v>248988</v>
      </c>
      <c r="K76" s="8">
        <v>0</v>
      </c>
      <c r="L76" s="1" t="s">
        <v>147</v>
      </c>
      <c r="M76" s="42"/>
      <c r="N76" s="42"/>
      <c r="O76" s="36"/>
    </row>
    <row r="77" spans="1:15" x14ac:dyDescent="0.2">
      <c r="A77" s="1" t="s">
        <v>231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8">
        <v>1688860</v>
      </c>
      <c r="H77" s="3">
        <v>0</v>
      </c>
      <c r="I77" s="3">
        <v>0</v>
      </c>
      <c r="J77" s="3">
        <v>0</v>
      </c>
      <c r="K77" s="3">
        <v>0</v>
      </c>
      <c r="L77" s="1" t="s">
        <v>148</v>
      </c>
      <c r="M77" s="42"/>
      <c r="N77" s="42"/>
      <c r="O77" s="36"/>
    </row>
    <row r="78" spans="1:15" x14ac:dyDescent="0.2">
      <c r="A78" s="1" t="s">
        <v>232</v>
      </c>
      <c r="B78" s="3">
        <v>0</v>
      </c>
      <c r="C78" s="3">
        <v>0</v>
      </c>
      <c r="D78" s="3">
        <v>0</v>
      </c>
      <c r="E78" s="8">
        <v>46343</v>
      </c>
      <c r="F78" s="3">
        <v>0</v>
      </c>
      <c r="G78" s="8">
        <v>5011230</v>
      </c>
      <c r="H78" s="3">
        <v>0</v>
      </c>
      <c r="I78" s="3">
        <v>0</v>
      </c>
      <c r="J78" s="3">
        <v>0</v>
      </c>
      <c r="K78" s="3">
        <v>0</v>
      </c>
      <c r="L78" s="1" t="s">
        <v>149</v>
      </c>
      <c r="M78" s="42"/>
      <c r="N78" s="42"/>
      <c r="O78" s="36"/>
    </row>
    <row r="79" spans="1:15" x14ac:dyDescent="0.2">
      <c r="A79" s="1" t="s">
        <v>233</v>
      </c>
      <c r="B79" s="8">
        <v>12261462</v>
      </c>
      <c r="C79" s="8">
        <v>10658340</v>
      </c>
      <c r="D79" s="8">
        <v>-846170</v>
      </c>
      <c r="E79" s="8">
        <v>531707</v>
      </c>
      <c r="F79" s="8">
        <v>14615139</v>
      </c>
      <c r="G79" s="8">
        <v>5706240</v>
      </c>
      <c r="H79" s="8">
        <v>-26369</v>
      </c>
      <c r="I79" s="8">
        <v>-139105</v>
      </c>
      <c r="J79" s="8">
        <v>107157</v>
      </c>
      <c r="K79" s="8">
        <v>-83895</v>
      </c>
      <c r="L79" s="1" t="s">
        <v>150</v>
      </c>
      <c r="M79" s="42"/>
      <c r="N79" s="42"/>
      <c r="O79" s="36"/>
    </row>
    <row r="80" spans="1:15" x14ac:dyDescent="0.2">
      <c r="A80" s="1" t="s">
        <v>234</v>
      </c>
      <c r="B80" s="8">
        <v>363866</v>
      </c>
      <c r="C80" s="8">
        <v>895149</v>
      </c>
      <c r="D80" s="3">
        <v>0</v>
      </c>
      <c r="E80" s="8">
        <v>213182</v>
      </c>
      <c r="F80" s="8">
        <v>874227</v>
      </c>
      <c r="G80" s="8">
        <v>57937</v>
      </c>
      <c r="H80" s="3">
        <v>0</v>
      </c>
      <c r="I80" s="8">
        <v>7418350</v>
      </c>
      <c r="J80" s="8">
        <v>0</v>
      </c>
      <c r="K80" s="8">
        <v>-16365</v>
      </c>
      <c r="L80" s="1" t="s">
        <v>151</v>
      </c>
      <c r="M80" s="42"/>
      <c r="N80" s="42"/>
      <c r="O80" s="36"/>
    </row>
    <row r="81" spans="1:15" x14ac:dyDescent="0.2">
      <c r="A81" s="1" t="s">
        <v>235</v>
      </c>
      <c r="B81" s="8">
        <v>34315</v>
      </c>
      <c r="C81" s="8">
        <v>341062</v>
      </c>
      <c r="D81" s="8">
        <v>739616</v>
      </c>
      <c r="E81" s="8">
        <v>45642</v>
      </c>
      <c r="F81" s="8">
        <v>0</v>
      </c>
      <c r="G81" s="8">
        <v>1766792</v>
      </c>
      <c r="H81" s="8">
        <v>977</v>
      </c>
      <c r="I81" s="8">
        <v>115384</v>
      </c>
      <c r="J81" s="8">
        <v>11390</v>
      </c>
      <c r="K81" s="8">
        <v>509714</v>
      </c>
      <c r="L81" s="1" t="s">
        <v>152</v>
      </c>
      <c r="M81" s="42"/>
      <c r="N81" s="42"/>
      <c r="O81" s="36"/>
    </row>
    <row r="82" spans="1:15" x14ac:dyDescent="0.2">
      <c r="A82" s="1" t="s">
        <v>236</v>
      </c>
      <c r="B82" s="3">
        <v>0</v>
      </c>
      <c r="C82" s="3">
        <v>0</v>
      </c>
      <c r="D82" s="3">
        <v>0</v>
      </c>
      <c r="E82" s="8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1" t="s">
        <v>153</v>
      </c>
      <c r="M82" s="42"/>
      <c r="N82" s="42"/>
      <c r="O82" s="36"/>
    </row>
    <row r="83" spans="1:15" x14ac:dyDescent="0.2">
      <c r="A83" s="1" t="s">
        <v>237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1" t="s">
        <v>154</v>
      </c>
      <c r="M83" s="42"/>
      <c r="N83" s="42"/>
      <c r="O83" s="36"/>
    </row>
    <row r="84" spans="1:15" x14ac:dyDescent="0.2">
      <c r="A84" s="1" t="s">
        <v>238</v>
      </c>
      <c r="B84" s="3">
        <v>0</v>
      </c>
      <c r="C84" s="8">
        <v>129148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1" t="s">
        <v>155</v>
      </c>
      <c r="M84" s="42"/>
      <c r="N84" s="42"/>
      <c r="O84" s="36"/>
    </row>
    <row r="85" spans="1:15" x14ac:dyDescent="0.2">
      <c r="A85" s="1" t="s">
        <v>239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8">
        <v>1047100</v>
      </c>
      <c r="H85" s="3">
        <v>0</v>
      </c>
      <c r="I85" s="8">
        <v>6753734</v>
      </c>
      <c r="J85" s="3">
        <v>0</v>
      </c>
      <c r="K85" s="3">
        <v>0</v>
      </c>
      <c r="L85" s="1" t="s">
        <v>156</v>
      </c>
      <c r="M85" s="42"/>
      <c r="N85" s="42"/>
      <c r="O85" s="36"/>
    </row>
    <row r="86" spans="1:15" x14ac:dyDescent="0.2">
      <c r="A86" s="1" t="s">
        <v>240</v>
      </c>
      <c r="B86" s="8">
        <v>4858868</v>
      </c>
      <c r="C86" s="8">
        <v>5443240</v>
      </c>
      <c r="D86" s="8">
        <v>3898622</v>
      </c>
      <c r="E86" s="8">
        <v>81834</v>
      </c>
      <c r="F86" s="8">
        <v>5076908</v>
      </c>
      <c r="G86" s="8">
        <v>405880</v>
      </c>
      <c r="H86" s="3">
        <v>0</v>
      </c>
      <c r="I86" s="8">
        <v>1887077</v>
      </c>
      <c r="J86" s="8">
        <v>414221</v>
      </c>
      <c r="K86" s="8">
        <v>0</v>
      </c>
      <c r="L86" s="1" t="s">
        <v>157</v>
      </c>
      <c r="M86" s="42"/>
      <c r="N86" s="42"/>
      <c r="O86" s="36"/>
    </row>
    <row r="87" spans="1:15" x14ac:dyDescent="0.2">
      <c r="A87" s="1" t="s">
        <v>241</v>
      </c>
      <c r="B87" s="8">
        <v>7073043</v>
      </c>
      <c r="C87" s="8">
        <v>4790161</v>
      </c>
      <c r="D87" s="8">
        <v>-4005176</v>
      </c>
      <c r="E87" s="8">
        <v>282333</v>
      </c>
      <c r="F87" s="8">
        <v>8664004</v>
      </c>
      <c r="G87" s="8">
        <v>8056315</v>
      </c>
      <c r="H87" s="8">
        <v>-25392</v>
      </c>
      <c r="I87" s="8">
        <v>-2575414</v>
      </c>
      <c r="J87" s="8">
        <v>-295674</v>
      </c>
      <c r="K87" s="8">
        <v>442184</v>
      </c>
      <c r="L87" s="1" t="s">
        <v>158</v>
      </c>
      <c r="M87" s="42"/>
      <c r="N87" s="42"/>
      <c r="O87" s="36"/>
    </row>
    <row r="88" spans="1:15" x14ac:dyDescent="0.2">
      <c r="A88" s="1" t="s">
        <v>242</v>
      </c>
      <c r="B88" s="8">
        <v>1820876</v>
      </c>
      <c r="C88" s="8">
        <v>1135322</v>
      </c>
      <c r="D88" s="3">
        <v>0</v>
      </c>
      <c r="E88" s="8">
        <v>38450</v>
      </c>
      <c r="F88" s="8">
        <v>2491155</v>
      </c>
      <c r="G88" s="8">
        <v>483223</v>
      </c>
      <c r="H88" s="3">
        <v>0</v>
      </c>
      <c r="I88" s="8">
        <v>851969</v>
      </c>
      <c r="J88" s="8">
        <v>0</v>
      </c>
      <c r="K88" s="8">
        <v>7931</v>
      </c>
      <c r="L88" s="1" t="s">
        <v>159</v>
      </c>
      <c r="M88" s="42"/>
      <c r="N88" s="42"/>
      <c r="O88" s="36"/>
    </row>
    <row r="89" spans="1:15" x14ac:dyDescent="0.2">
      <c r="A89" s="1" t="s">
        <v>243</v>
      </c>
      <c r="B89" s="8">
        <v>5252167</v>
      </c>
      <c r="C89" s="8">
        <v>3654839</v>
      </c>
      <c r="D89" s="8">
        <v>-4005176</v>
      </c>
      <c r="E89" s="8">
        <v>243883</v>
      </c>
      <c r="F89" s="8">
        <v>6172849</v>
      </c>
      <c r="G89" s="8">
        <v>7573092</v>
      </c>
      <c r="H89" s="8">
        <v>-25392</v>
      </c>
      <c r="I89" s="8">
        <v>-3427383</v>
      </c>
      <c r="J89" s="8">
        <v>-295674</v>
      </c>
      <c r="K89" s="8">
        <v>434253</v>
      </c>
      <c r="L89" s="1" t="s">
        <v>160</v>
      </c>
      <c r="M89" s="42"/>
      <c r="N89" s="42"/>
      <c r="O89" s="36"/>
    </row>
    <row r="90" spans="1:15" x14ac:dyDescent="0.2">
      <c r="A90" s="1" t="s">
        <v>244</v>
      </c>
      <c r="B90" s="3">
        <v>0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8">
        <v>0</v>
      </c>
      <c r="J90" s="3">
        <v>0</v>
      </c>
      <c r="K90" s="3">
        <v>0</v>
      </c>
      <c r="L90" s="1" t="s">
        <v>161</v>
      </c>
      <c r="M90" s="42"/>
      <c r="N90" s="42"/>
      <c r="O90" s="36"/>
    </row>
    <row r="91" spans="1:15" x14ac:dyDescent="0.2">
      <c r="A91" s="1" t="s">
        <v>245</v>
      </c>
      <c r="B91" s="8">
        <v>5252167</v>
      </c>
      <c r="C91" s="8">
        <v>3654839</v>
      </c>
      <c r="D91" s="8">
        <v>-4005176</v>
      </c>
      <c r="E91" s="8">
        <v>243883</v>
      </c>
      <c r="F91" s="8">
        <v>6172849</v>
      </c>
      <c r="G91" s="8">
        <v>7573092</v>
      </c>
      <c r="H91" s="8">
        <v>-25392</v>
      </c>
      <c r="I91" s="8">
        <v>-3427383</v>
      </c>
      <c r="J91" s="8">
        <v>-295674</v>
      </c>
      <c r="K91" s="8">
        <v>434253</v>
      </c>
      <c r="L91" s="1" t="s">
        <v>162</v>
      </c>
      <c r="M91" s="42"/>
      <c r="N91" s="42"/>
      <c r="O91" s="36"/>
    </row>
    <row r="92" spans="1:15" x14ac:dyDescent="0.2">
      <c r="A92" s="1" t="s">
        <v>246</v>
      </c>
      <c r="B92" s="3">
        <v>5252167</v>
      </c>
      <c r="C92" s="3">
        <v>3654839</v>
      </c>
      <c r="D92" s="8">
        <v>-2772790</v>
      </c>
      <c r="E92" s="3">
        <v>243883</v>
      </c>
      <c r="F92" s="3">
        <v>6172849</v>
      </c>
      <c r="G92" s="3">
        <v>7573092</v>
      </c>
      <c r="H92" s="3">
        <v>-25392</v>
      </c>
      <c r="I92" s="8">
        <v>-3674024</v>
      </c>
      <c r="J92" s="3">
        <v>-295674</v>
      </c>
      <c r="K92" s="3">
        <v>434253</v>
      </c>
      <c r="L92" s="1" t="s">
        <v>163</v>
      </c>
      <c r="M92" s="42"/>
      <c r="N92" s="42"/>
      <c r="O92" s="36"/>
    </row>
    <row r="93" spans="1:15" x14ac:dyDescent="0.2">
      <c r="A93" s="1" t="s">
        <v>247</v>
      </c>
      <c r="B93" s="3">
        <v>0</v>
      </c>
      <c r="C93" s="3">
        <v>0</v>
      </c>
      <c r="D93" s="8">
        <v>-1232386</v>
      </c>
      <c r="E93" s="3">
        <v>0</v>
      </c>
      <c r="F93" s="3">
        <v>0</v>
      </c>
      <c r="G93" s="3">
        <v>0</v>
      </c>
      <c r="H93" s="3">
        <v>0</v>
      </c>
      <c r="I93" s="8">
        <v>246641</v>
      </c>
      <c r="J93" s="3">
        <v>0</v>
      </c>
      <c r="K93" s="3">
        <v>0</v>
      </c>
      <c r="L93" s="1" t="s">
        <v>164</v>
      </c>
      <c r="M93" s="42"/>
      <c r="N93" s="42"/>
      <c r="O93" s="36"/>
    </row>
    <row r="94" spans="1:15" x14ac:dyDescent="0.2">
      <c r="A94" t="s">
        <v>142</v>
      </c>
      <c r="L94" t="s">
        <v>142</v>
      </c>
      <c r="M94" s="42"/>
      <c r="N94" s="42"/>
      <c r="O94" s="36"/>
    </row>
    <row r="95" spans="1:15" x14ac:dyDescent="0.2">
      <c r="A95" s="7" t="s">
        <v>20</v>
      </c>
      <c r="L95" s="7" t="s">
        <v>23</v>
      </c>
      <c r="M95" s="42"/>
      <c r="N95" s="42"/>
      <c r="O95" s="36"/>
    </row>
    <row r="96" spans="1:15" x14ac:dyDescent="0.2">
      <c r="A96" s="1" t="s">
        <v>248</v>
      </c>
      <c r="B96" s="8">
        <v>-16687894</v>
      </c>
      <c r="C96" s="8">
        <v>1660598</v>
      </c>
      <c r="D96" s="8">
        <v>-6323040</v>
      </c>
      <c r="E96" s="8">
        <v>424701</v>
      </c>
      <c r="F96" s="8">
        <v>-15537425</v>
      </c>
      <c r="G96" s="8">
        <v>8949282</v>
      </c>
      <c r="H96" s="8">
        <v>-2388</v>
      </c>
      <c r="I96" s="8">
        <v>4530773</v>
      </c>
      <c r="J96" s="8">
        <v>-1299458</v>
      </c>
      <c r="K96" s="8">
        <v>-348965</v>
      </c>
      <c r="L96" s="1" t="s">
        <v>165</v>
      </c>
      <c r="M96" s="42"/>
      <c r="N96" s="42"/>
      <c r="O96" s="36"/>
    </row>
    <row r="97" spans="1:15" x14ac:dyDescent="0.2">
      <c r="A97" s="1" t="s">
        <v>249</v>
      </c>
      <c r="B97" s="8">
        <v>149255</v>
      </c>
      <c r="C97" s="8">
        <v>-1178476</v>
      </c>
      <c r="D97" s="8">
        <v>445295</v>
      </c>
      <c r="E97" s="8">
        <v>-81993</v>
      </c>
      <c r="F97" s="8">
        <v>138337</v>
      </c>
      <c r="G97" s="8">
        <v>8431540</v>
      </c>
      <c r="H97" s="8">
        <v>0</v>
      </c>
      <c r="I97" s="8">
        <v>-882840</v>
      </c>
      <c r="J97" s="8">
        <v>0</v>
      </c>
      <c r="K97" s="8">
        <v>667147</v>
      </c>
      <c r="L97" s="1" t="s">
        <v>166</v>
      </c>
      <c r="M97" s="42"/>
      <c r="N97" s="42"/>
      <c r="O97" s="36"/>
    </row>
    <row r="98" spans="1:15" x14ac:dyDescent="0.2">
      <c r="A98" s="1" t="s">
        <v>250</v>
      </c>
      <c r="B98" s="8">
        <v>14621480</v>
      </c>
      <c r="C98" s="8">
        <v>-2024791</v>
      </c>
      <c r="D98" s="8">
        <v>5517691</v>
      </c>
      <c r="E98" s="8">
        <v>-1010235</v>
      </c>
      <c r="F98" s="8">
        <v>15394579</v>
      </c>
      <c r="G98" s="8">
        <v>-15468142</v>
      </c>
      <c r="H98" s="3">
        <v>0</v>
      </c>
      <c r="I98" s="8">
        <v>-2162773</v>
      </c>
      <c r="J98" s="8">
        <v>1310992</v>
      </c>
      <c r="K98" s="8">
        <v>-311673</v>
      </c>
      <c r="L98" s="1" t="s">
        <v>167</v>
      </c>
      <c r="M98" s="42"/>
      <c r="N98" s="42"/>
      <c r="O98" s="36"/>
    </row>
    <row r="99" spans="1:15" x14ac:dyDescent="0.2">
      <c r="A99" s="1" t="s">
        <v>251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8">
        <v>9524</v>
      </c>
      <c r="J99" s="3">
        <v>0</v>
      </c>
      <c r="K99" s="3">
        <v>0</v>
      </c>
      <c r="L99" s="1" t="s">
        <v>168</v>
      </c>
      <c r="M99" s="42"/>
      <c r="N99" s="42"/>
      <c r="O99" s="36"/>
    </row>
    <row r="100" spans="1:15" x14ac:dyDescent="0.2">
      <c r="A100" s="1" t="s">
        <v>252</v>
      </c>
      <c r="B100" s="8">
        <v>2262586</v>
      </c>
      <c r="C100" s="8">
        <v>-5967795</v>
      </c>
      <c r="D100" s="8">
        <v>14754374</v>
      </c>
      <c r="E100" s="8">
        <v>787497</v>
      </c>
      <c r="F100" s="8">
        <v>2288464</v>
      </c>
      <c r="G100" s="8">
        <v>3214567</v>
      </c>
      <c r="H100" s="8">
        <v>17735</v>
      </c>
      <c r="I100" s="8">
        <v>1539503</v>
      </c>
      <c r="J100" s="8">
        <v>8710</v>
      </c>
      <c r="K100" s="8">
        <v>4993</v>
      </c>
      <c r="L100" s="1" t="s">
        <v>169</v>
      </c>
      <c r="M100" s="42"/>
      <c r="N100" s="42"/>
    </row>
    <row r="101" spans="1:15" x14ac:dyDescent="0.2">
      <c r="A101" s="1" t="s">
        <v>253</v>
      </c>
      <c r="B101" s="8">
        <v>345427</v>
      </c>
      <c r="C101" s="8">
        <v>-7510464</v>
      </c>
      <c r="D101" s="8">
        <v>14394320</v>
      </c>
      <c r="E101" s="8">
        <v>119970</v>
      </c>
      <c r="F101" s="8">
        <v>2283955</v>
      </c>
      <c r="G101" s="8">
        <v>5127247</v>
      </c>
      <c r="H101" s="8">
        <v>15347</v>
      </c>
      <c r="I101" s="8">
        <v>3034187</v>
      </c>
      <c r="J101" s="8">
        <v>20244</v>
      </c>
      <c r="K101" s="8">
        <v>11502</v>
      </c>
      <c r="L101" s="1" t="s">
        <v>170</v>
      </c>
      <c r="M101" s="42"/>
      <c r="N101" s="42"/>
      <c r="O101" s="41"/>
    </row>
    <row r="102" spans="1:15" x14ac:dyDescent="0.2">
      <c r="M102" s="42"/>
      <c r="N102" s="42"/>
      <c r="O102" s="36"/>
    </row>
    <row r="103" spans="1:15" x14ac:dyDescent="0.2">
      <c r="O103" s="36"/>
    </row>
    <row r="104" spans="1:15" x14ac:dyDescent="0.2">
      <c r="O104" s="36"/>
    </row>
    <row r="105" spans="1:15" x14ac:dyDescent="0.2">
      <c r="O105" s="36"/>
    </row>
    <row r="106" spans="1:15" x14ac:dyDescent="0.2">
      <c r="O106" s="36"/>
    </row>
    <row r="107" spans="1:15" x14ac:dyDescent="0.2">
      <c r="O107" s="36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694F1-86B5-4061-A9AE-D4D37B03777C}">
  <dimension ref="B3:M38"/>
  <sheetViews>
    <sheetView topLeftCell="D4" workbookViewId="0">
      <selection activeCell="L36" sqref="L36"/>
    </sheetView>
  </sheetViews>
  <sheetFormatPr defaultRowHeight="12.75" x14ac:dyDescent="0.2"/>
  <cols>
    <col min="2" max="2" width="43.7109375" bestFit="1" customWidth="1"/>
    <col min="3" max="12" width="15.7109375" customWidth="1"/>
    <col min="13" max="13" width="35.28515625" customWidth="1"/>
  </cols>
  <sheetData>
    <row r="3" spans="2:13" ht="51" x14ac:dyDescent="0.2">
      <c r="B3" s="15"/>
      <c r="C3" s="32" t="s">
        <v>24</v>
      </c>
      <c r="D3" s="33" t="s">
        <v>25</v>
      </c>
      <c r="E3" s="33" t="s">
        <v>0</v>
      </c>
      <c r="F3" s="33" t="s">
        <v>1</v>
      </c>
      <c r="G3" s="33" t="s">
        <v>27</v>
      </c>
      <c r="H3" s="33" t="s">
        <v>2</v>
      </c>
      <c r="I3" s="33" t="s">
        <v>3</v>
      </c>
      <c r="J3" s="33" t="s">
        <v>26</v>
      </c>
      <c r="K3" s="33" t="s">
        <v>5</v>
      </c>
      <c r="L3" s="33" t="s">
        <v>4</v>
      </c>
      <c r="M3" s="15"/>
    </row>
    <row r="4" spans="2:13" ht="48" customHeight="1" x14ac:dyDescent="0.2">
      <c r="B4" s="16" t="s">
        <v>28</v>
      </c>
      <c r="C4" s="34" t="s">
        <v>15</v>
      </c>
      <c r="D4" s="35" t="s">
        <v>12</v>
      </c>
      <c r="E4" s="35" t="s">
        <v>14</v>
      </c>
      <c r="F4" s="35" t="s">
        <v>13</v>
      </c>
      <c r="G4" s="35" t="s">
        <v>9</v>
      </c>
      <c r="H4" s="35" t="s">
        <v>8</v>
      </c>
      <c r="I4" s="35" t="s">
        <v>17</v>
      </c>
      <c r="J4" s="35" t="s">
        <v>16</v>
      </c>
      <c r="K4" s="35" t="s">
        <v>11</v>
      </c>
      <c r="L4" s="35" t="s">
        <v>10</v>
      </c>
      <c r="M4" s="16" t="s">
        <v>29</v>
      </c>
    </row>
    <row r="5" spans="2:13" ht="15" x14ac:dyDescent="0.2">
      <c r="B5" s="17"/>
      <c r="C5" s="9">
        <v>131219</v>
      </c>
      <c r="D5" s="2">
        <v>131264</v>
      </c>
      <c r="E5" s="2">
        <v>141058</v>
      </c>
      <c r="F5" s="2">
        <v>131023</v>
      </c>
      <c r="G5" s="2">
        <v>131062</v>
      </c>
      <c r="H5" s="2">
        <v>131022</v>
      </c>
      <c r="I5" s="2">
        <v>131238</v>
      </c>
      <c r="J5" s="2">
        <v>131228</v>
      </c>
      <c r="K5" s="2">
        <v>131081</v>
      </c>
      <c r="L5" s="2">
        <v>131230</v>
      </c>
      <c r="M5" s="17"/>
    </row>
    <row r="6" spans="2:13" ht="14.25" x14ac:dyDescent="0.2">
      <c r="B6" s="26" t="s">
        <v>30</v>
      </c>
      <c r="C6" s="30">
        <v>1</v>
      </c>
      <c r="D6" s="30">
        <v>1</v>
      </c>
      <c r="E6" s="30">
        <v>1</v>
      </c>
      <c r="F6" s="30">
        <v>1</v>
      </c>
      <c r="G6" s="30">
        <v>1</v>
      </c>
      <c r="H6" s="30">
        <v>1</v>
      </c>
      <c r="I6" s="30">
        <v>1</v>
      </c>
      <c r="J6" s="30">
        <v>1</v>
      </c>
      <c r="K6" s="30">
        <v>1</v>
      </c>
      <c r="L6" s="30">
        <v>1</v>
      </c>
      <c r="M6" s="18" t="s">
        <v>31</v>
      </c>
    </row>
    <row r="7" spans="2:13" ht="14.25" x14ac:dyDescent="0.2">
      <c r="B7" s="26" t="s">
        <v>32</v>
      </c>
      <c r="C7" s="30">
        <v>1.4</v>
      </c>
      <c r="D7" s="30">
        <v>3.1</v>
      </c>
      <c r="E7" s="30">
        <v>0.24</v>
      </c>
      <c r="F7" s="30">
        <v>1</v>
      </c>
      <c r="G7" s="30">
        <v>1.43</v>
      </c>
      <c r="H7" s="30">
        <v>8.26</v>
      </c>
      <c r="I7" s="30">
        <v>0.82</v>
      </c>
      <c r="J7" s="30">
        <v>0.4</v>
      </c>
      <c r="K7" s="30">
        <v>1.53</v>
      </c>
      <c r="L7" s="30" t="s">
        <v>33</v>
      </c>
      <c r="M7" s="19" t="s">
        <v>34</v>
      </c>
    </row>
    <row r="8" spans="2:13" ht="14.25" x14ac:dyDescent="0.2">
      <c r="B8" s="26" t="s">
        <v>35</v>
      </c>
      <c r="C8" s="23">
        <v>24541.98</v>
      </c>
      <c r="D8" s="23">
        <v>379425.24</v>
      </c>
      <c r="E8" s="23">
        <v>8532374.0399999991</v>
      </c>
      <c r="F8" s="23">
        <v>862808.84</v>
      </c>
      <c r="G8" s="23">
        <v>7894.74</v>
      </c>
      <c r="H8" s="23">
        <v>729859.64</v>
      </c>
      <c r="I8" s="23">
        <v>190467.38</v>
      </c>
      <c r="J8" s="23">
        <v>984306.63</v>
      </c>
      <c r="K8" s="23">
        <v>56823.95</v>
      </c>
      <c r="L8" s="23" t="s">
        <v>33</v>
      </c>
      <c r="M8" s="19" t="s">
        <v>36</v>
      </c>
    </row>
    <row r="9" spans="2:13" ht="14.25" x14ac:dyDescent="0.2">
      <c r="B9" s="26" t="s">
        <v>37</v>
      </c>
      <c r="C9" s="23">
        <v>17649</v>
      </c>
      <c r="D9" s="23">
        <v>126694</v>
      </c>
      <c r="E9" s="23">
        <v>28870324</v>
      </c>
      <c r="F9" s="23">
        <v>823743</v>
      </c>
      <c r="G9" s="23">
        <v>5696</v>
      </c>
      <c r="H9" s="23">
        <v>88253</v>
      </c>
      <c r="I9" s="23">
        <v>243423</v>
      </c>
      <c r="J9" s="23">
        <v>2856642</v>
      </c>
      <c r="K9" s="23">
        <v>48070</v>
      </c>
      <c r="L9" s="23" t="s">
        <v>33</v>
      </c>
      <c r="M9" s="19" t="s">
        <v>38</v>
      </c>
    </row>
    <row r="10" spans="2:13" ht="14.25" x14ac:dyDescent="0.2">
      <c r="B10" s="26" t="s">
        <v>39</v>
      </c>
      <c r="C10" s="23">
        <v>22</v>
      </c>
      <c r="D10" s="23">
        <v>19</v>
      </c>
      <c r="E10" s="23">
        <v>11119</v>
      </c>
      <c r="F10" s="23">
        <v>1496</v>
      </c>
      <c r="G10" s="23">
        <v>51</v>
      </c>
      <c r="H10" s="23">
        <v>539</v>
      </c>
      <c r="I10" s="23">
        <v>655</v>
      </c>
      <c r="J10" s="23">
        <v>2490</v>
      </c>
      <c r="K10" s="23">
        <v>267</v>
      </c>
      <c r="L10" s="23" t="s">
        <v>33</v>
      </c>
      <c r="M10" s="19" t="s">
        <v>40</v>
      </c>
    </row>
    <row r="11" spans="2:13" ht="14.25" x14ac:dyDescent="0.2">
      <c r="B11" s="26" t="s">
        <v>41</v>
      </c>
      <c r="C11" s="30">
        <v>20000000</v>
      </c>
      <c r="D11" s="30">
        <v>15000000</v>
      </c>
      <c r="E11" s="30">
        <v>37720000</v>
      </c>
      <c r="F11" s="30">
        <v>3400000</v>
      </c>
      <c r="G11" s="30">
        <v>16500000</v>
      </c>
      <c r="H11" s="30">
        <v>22500000</v>
      </c>
      <c r="I11" s="30">
        <v>1100070</v>
      </c>
      <c r="J11" s="30">
        <v>34850000</v>
      </c>
      <c r="K11" s="30">
        <v>1000000</v>
      </c>
      <c r="L11" s="30">
        <v>2680410</v>
      </c>
      <c r="M11" s="19" t="s">
        <v>42</v>
      </c>
    </row>
    <row r="12" spans="2:13" ht="14.25" x14ac:dyDescent="0.2">
      <c r="B12" s="26" t="s">
        <v>43</v>
      </c>
      <c r="C12" s="30">
        <v>28000000</v>
      </c>
      <c r="D12" s="30">
        <v>46500000</v>
      </c>
      <c r="E12" s="30">
        <v>9052800</v>
      </c>
      <c r="F12" s="30">
        <v>3400000</v>
      </c>
      <c r="G12" s="30">
        <v>23595000</v>
      </c>
      <c r="H12" s="30">
        <v>185850000</v>
      </c>
      <c r="I12" s="30">
        <v>902057.39999999991</v>
      </c>
      <c r="J12" s="30">
        <v>13940000</v>
      </c>
      <c r="K12" s="30">
        <v>1530000</v>
      </c>
      <c r="L12" s="30" t="s">
        <v>33</v>
      </c>
      <c r="M12" s="19" t="s">
        <v>44</v>
      </c>
    </row>
    <row r="13" spans="2:13" ht="14.25" x14ac:dyDescent="0.2">
      <c r="B13" s="26" t="s">
        <v>45</v>
      </c>
      <c r="C13" s="25">
        <v>45291</v>
      </c>
      <c r="D13" s="25">
        <v>45291</v>
      </c>
      <c r="E13" s="25">
        <v>45291</v>
      </c>
      <c r="F13" s="25">
        <v>45291</v>
      </c>
      <c r="G13" s="25">
        <v>45291</v>
      </c>
      <c r="H13" s="25">
        <v>45291</v>
      </c>
      <c r="I13" s="25">
        <v>45291</v>
      </c>
      <c r="J13" s="25">
        <v>45291</v>
      </c>
      <c r="K13" s="25">
        <v>45291</v>
      </c>
      <c r="L13" s="25">
        <v>45291</v>
      </c>
      <c r="M13" s="19" t="s">
        <v>46</v>
      </c>
    </row>
    <row r="16" spans="2:13" ht="15" x14ac:dyDescent="0.2">
      <c r="B16" s="20" t="s">
        <v>47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 t="s">
        <v>48</v>
      </c>
    </row>
    <row r="17" spans="2:13" ht="14.25" x14ac:dyDescent="0.2">
      <c r="B17" s="27" t="s">
        <v>49</v>
      </c>
      <c r="C17" s="29">
        <f>+C9*100/C11</f>
        <v>8.8245000000000004E-2</v>
      </c>
      <c r="D17" s="29">
        <f t="shared" ref="D17:K17" si="0">+D9*100/D11</f>
        <v>0.84462666666666664</v>
      </c>
      <c r="E17" s="29">
        <f t="shared" si="0"/>
        <v>76.538504772004245</v>
      </c>
      <c r="F17" s="29">
        <f t="shared" si="0"/>
        <v>24.227735294117647</v>
      </c>
      <c r="G17" s="29">
        <f t="shared" si="0"/>
        <v>3.4521212121212119E-2</v>
      </c>
      <c r="H17" s="29">
        <f t="shared" si="0"/>
        <v>0.39223555555555556</v>
      </c>
      <c r="I17" s="29">
        <f t="shared" si="0"/>
        <v>22.127955493741307</v>
      </c>
      <c r="J17" s="29">
        <f t="shared" si="0"/>
        <v>8.1969641319942603</v>
      </c>
      <c r="K17" s="29">
        <f t="shared" si="0"/>
        <v>4.8070000000000004</v>
      </c>
      <c r="L17" s="29" t="s">
        <v>33</v>
      </c>
      <c r="M17" s="18" t="s">
        <v>50</v>
      </c>
    </row>
    <row r="18" spans="2:13" ht="14.25" x14ac:dyDescent="0.2">
      <c r="B18" s="26" t="s">
        <v>51</v>
      </c>
      <c r="C18" s="30">
        <f>'Annual Financial Data'!B92/'Financial Ratios'!C11</f>
        <v>0.26260834999999999</v>
      </c>
      <c r="D18" s="30">
        <f>'Annual Financial Data'!C92/'Financial Ratios'!D11</f>
        <v>0.24365593333333332</v>
      </c>
      <c r="E18" s="30">
        <f>'Annual Financial Data'!D92/'Financial Ratios'!E11</f>
        <v>-7.3509809119830335E-2</v>
      </c>
      <c r="F18" s="30">
        <f>'Annual Financial Data'!E92/'Financial Ratios'!F11</f>
        <v>7.1730294117647059E-2</v>
      </c>
      <c r="G18" s="30">
        <f>'Annual Financial Data'!F92/'Financial Ratios'!G11</f>
        <v>0.37411206060606061</v>
      </c>
      <c r="H18" s="30">
        <f>'Annual Financial Data'!G92/'Financial Ratios'!H11</f>
        <v>0.33658186666666667</v>
      </c>
      <c r="I18" s="30">
        <f>'Annual Financial Data'!H92/'Financial Ratios'!I11</f>
        <v>-2.3082167498431918E-2</v>
      </c>
      <c r="J18" s="30">
        <f>'Annual Financial Data'!I92/'Financial Ratios'!J11</f>
        <v>-0.10542393113342897</v>
      </c>
      <c r="K18" s="30">
        <f>'Annual Financial Data'!J92/'Financial Ratios'!K11</f>
        <v>-0.29567399999999999</v>
      </c>
      <c r="L18" s="30">
        <f>'Annual Financial Data'!K92/'Financial Ratios'!L11</f>
        <v>0.16200991639338758</v>
      </c>
      <c r="M18" s="19" t="s">
        <v>52</v>
      </c>
    </row>
    <row r="19" spans="2:13" ht="14.25" x14ac:dyDescent="0.2">
      <c r="B19" s="26" t="s">
        <v>53</v>
      </c>
      <c r="C19" s="30">
        <f>'Annual Financial Data'!B47/'Financial Ratios'!C11</f>
        <v>2.2914789999999998</v>
      </c>
      <c r="D19" s="30">
        <f>'Annual Financial Data'!C47/'Financial Ratios'!D11</f>
        <v>1.6348678000000001</v>
      </c>
      <c r="E19" s="30">
        <f>'Annual Financial Data'!D47/'Financial Ratios'!E11</f>
        <v>1.0651395281018028</v>
      </c>
      <c r="F19" s="30">
        <f>'Annual Financial Data'!E47/'Financial Ratios'!F11</f>
        <v>1.6114052941176471</v>
      </c>
      <c r="G19" s="30">
        <f>'Annual Financial Data'!F47/'Financial Ratios'!G11</f>
        <v>2.8484581818181818</v>
      </c>
      <c r="H19" s="30">
        <f>'Annual Financial Data'!G47/'Financial Ratios'!H11</f>
        <v>1.9777938222222222</v>
      </c>
      <c r="I19" s="30">
        <f>'Annual Financial Data'!H47/'Financial Ratios'!I11</f>
        <v>0.73473142618197029</v>
      </c>
      <c r="J19" s="30">
        <f>'Annual Financial Data'!I47/'Financial Ratios'!J11</f>
        <v>0.41538134863701576</v>
      </c>
      <c r="K19" s="30">
        <f>'Annual Financial Data'!J47/'Financial Ratios'!K11</f>
        <v>1.3566020000000001</v>
      </c>
      <c r="L19" s="30">
        <f>'Annual Financial Data'!K47/'Financial Ratios'!L11</f>
        <v>0.63246257102458203</v>
      </c>
      <c r="M19" s="19" t="s">
        <v>54</v>
      </c>
    </row>
    <row r="20" spans="2:13" ht="14.25" x14ac:dyDescent="0.2">
      <c r="B20" s="26" t="s">
        <v>55</v>
      </c>
      <c r="C20" s="30">
        <f>C12/'Annual Financial Data'!B92</f>
        <v>5.3311328447857811</v>
      </c>
      <c r="D20" s="30">
        <f>D12/'Annual Financial Data'!C92</f>
        <v>12.722858653965332</v>
      </c>
      <c r="E20" s="30">
        <f>E12/'Annual Financial Data'!D92</f>
        <v>-3.2648704012925611</v>
      </c>
      <c r="F20" s="30">
        <f>F12/'Annual Financial Data'!E92</f>
        <v>13.941111106555192</v>
      </c>
      <c r="G20" s="30">
        <f>G12/'Annual Financial Data'!F92</f>
        <v>3.8223841211732217</v>
      </c>
      <c r="H20" s="30">
        <f>H12/'Annual Financial Data'!G92</f>
        <v>24.540834839983457</v>
      </c>
      <c r="I20" s="30">
        <f>I12/'Annual Financial Data'!H92</f>
        <v>-35.52525992438563</v>
      </c>
      <c r="J20" s="30">
        <f>J12/'Annual Financial Data'!I92</f>
        <v>-3.7942049371479336</v>
      </c>
      <c r="K20" s="30">
        <f>K12/'Annual Financial Data'!J92</f>
        <v>-5.1746179914365147</v>
      </c>
      <c r="L20" s="30" t="s">
        <v>33</v>
      </c>
      <c r="M20" s="19" t="s">
        <v>56</v>
      </c>
    </row>
    <row r="21" spans="2:13" ht="14.25" x14ac:dyDescent="0.2">
      <c r="B21" s="26" t="s">
        <v>57</v>
      </c>
      <c r="C21" s="30">
        <f>C12/'Annual Financial Data'!B47</f>
        <v>0.61095912290708321</v>
      </c>
      <c r="D21" s="30">
        <f>D12/'Annual Financial Data'!C47</f>
        <v>1.8961777826928881</v>
      </c>
      <c r="E21" s="30">
        <f>E12/'Annual Financial Data'!D47</f>
        <v>0.22532259264446483</v>
      </c>
      <c r="F21" s="30">
        <f>F12/'Annual Financial Data'!E47</f>
        <v>0.62057634019848951</v>
      </c>
      <c r="G21" s="30">
        <f>G12/'Annual Financial Data'!F47</f>
        <v>0.50202597641339619</v>
      </c>
      <c r="H21" s="30">
        <f>H12/'Annual Financial Data'!G47</f>
        <v>4.1763706141619839</v>
      </c>
      <c r="I21" s="30">
        <f>I12/'Annual Financial Data'!H47</f>
        <v>1.1160540719771952</v>
      </c>
      <c r="J21" s="30">
        <f>J12/'Annual Financial Data'!I47</f>
        <v>0.9629705361410994</v>
      </c>
      <c r="K21" s="30">
        <f>K12/'Annual Financial Data'!J47</f>
        <v>1.1278178861596844</v>
      </c>
      <c r="L21" s="30" t="s">
        <v>33</v>
      </c>
      <c r="M21" s="19" t="s">
        <v>58</v>
      </c>
    </row>
    <row r="22" spans="2:13" x14ac:dyDescent="0.2">
      <c r="B22" s="28"/>
      <c r="C22" s="31"/>
      <c r="D22" s="31"/>
      <c r="E22" s="31"/>
      <c r="F22" s="31"/>
      <c r="G22" s="31"/>
      <c r="H22" s="31"/>
      <c r="I22" s="31"/>
      <c r="J22" s="31"/>
      <c r="K22" s="31"/>
      <c r="L22" s="31"/>
    </row>
    <row r="23" spans="2:13" ht="14.25" x14ac:dyDescent="0.2">
      <c r="B23" s="26" t="s">
        <v>59</v>
      </c>
      <c r="C23" s="30">
        <f>'Annual Financial Data'!B74*100/'Annual Financial Data'!B72</f>
        <v>98.822813242879548</v>
      </c>
      <c r="D23" s="30">
        <f>'Annual Financial Data'!C74*100/'Annual Financial Data'!C72</f>
        <v>98.32464514997983</v>
      </c>
      <c r="E23" s="30">
        <f>'Annual Financial Data'!D74*100/'Annual Financial Data'!D72</f>
        <v>0.96648100350159649</v>
      </c>
      <c r="F23" s="30">
        <f>'Annual Financial Data'!E74*100/'Annual Financial Data'!E72</f>
        <v>11.363702614337635</v>
      </c>
      <c r="G23" s="30">
        <f>'Annual Financial Data'!F74*100/'Annual Financial Data'!F72</f>
        <v>100</v>
      </c>
      <c r="H23" s="30">
        <f>'Annual Financial Data'!G74*100/'Annual Financial Data'!G72</f>
        <v>38.274289778334989</v>
      </c>
      <c r="I23" s="30">
        <f>'Annual Financial Data'!H74*100/'Annual Financial Data'!H72</f>
        <v>5.16</v>
      </c>
      <c r="J23" s="30">
        <f>'Annual Financial Data'!I74*100/'Annual Financial Data'!I72</f>
        <v>18.816419011913837</v>
      </c>
      <c r="K23" s="30">
        <f>'Annual Financial Data'!J74*100/'Annual Financial Data'!J72</f>
        <v>100</v>
      </c>
      <c r="L23" s="30">
        <f>'Annual Financial Data'!K74*100/'Annual Financial Data'!K72</f>
        <v>20.37812393846751</v>
      </c>
      <c r="M23" s="19" t="s">
        <v>60</v>
      </c>
    </row>
    <row r="24" spans="2:13" ht="14.25" customHeight="1" x14ac:dyDescent="0.2">
      <c r="B24" s="26" t="s">
        <v>61</v>
      </c>
      <c r="C24" s="30">
        <f>('Annual Financial Data'!B87+'Annual Financial Data'!B86)*100/'Annual Financial Data'!B72</f>
        <v>78.405374448580787</v>
      </c>
      <c r="D24" s="30">
        <f>('Annual Financial Data'!C87+'Annual Financial Data'!C86)*100/'Annual Financial Data'!C72</f>
        <v>81.845070545318904</v>
      </c>
      <c r="E24" s="30">
        <f>('Annual Financial Data'!D87+'Annual Financial Data'!D86)*100/'Annual Financial Data'!D72</f>
        <v>-0.26295844763452519</v>
      </c>
      <c r="F24" s="30">
        <f>('Annual Financial Data'!E87+'Annual Financial Data'!E86)*100/'Annual Financial Data'!E72</f>
        <v>4.0517482508145957</v>
      </c>
      <c r="G24" s="30">
        <f>('Annual Financial Data'!F87+'Annual Financial Data'!F86)*100/'Annual Financial Data'!F72</f>
        <v>78.51828571787749</v>
      </c>
      <c r="H24" s="30">
        <f>('Annual Financial Data'!G87+'Annual Financial Data'!G86)*100/'Annual Financial Data'!G72</f>
        <v>12.663887838910199</v>
      </c>
      <c r="I24" s="30">
        <f>('Annual Financial Data'!H87+'Annual Financial Data'!H86)*100/'Annual Financial Data'!H72</f>
        <v>-56.426666666666669</v>
      </c>
      <c r="J24" s="30">
        <f>('Annual Financial Data'!I87+'Annual Financial Data'!I86)*100/'Annual Financial Data'!I72</f>
        <v>-2.2304303060398705</v>
      </c>
      <c r="K24" s="30">
        <f>('Annual Financial Data'!J87+'Annual Financial Data'!J86)*100/'Annual Financial Data'!J72</f>
        <v>25.082941898353859</v>
      </c>
      <c r="L24" s="30">
        <f>('Annual Financial Data'!K87+'Annual Financial Data'!K86)*100/'Annual Financial Data'!K72</f>
        <v>28.610601575516409</v>
      </c>
      <c r="M24" s="19" t="s">
        <v>62</v>
      </c>
    </row>
    <row r="25" spans="2:13" ht="14.25" x14ac:dyDescent="0.2">
      <c r="B25" s="26" t="s">
        <v>63</v>
      </c>
      <c r="C25" s="30">
        <f>'Annual Financial Data'!B91*100/'Annual Financial Data'!B72</f>
        <v>34.512335895019596</v>
      </c>
      <c r="D25" s="30">
        <f>'Annual Financial Data'!C91*100/'Annual Financial Data'!C72</f>
        <v>29.23080565168733</v>
      </c>
      <c r="E25" s="30">
        <f>'Annual Financial Data'!D91*100/'Annual Financial Data'!D72</f>
        <v>-9.8841419699218918</v>
      </c>
      <c r="F25" s="30">
        <f>'Annual Financial Data'!E91*100/'Annual Financial Data'!E72</f>
        <v>2.7134598100690508</v>
      </c>
      <c r="G25" s="30">
        <f>'Annual Financial Data'!F91*100/'Annual Financial Data'!F72</f>
        <v>35.272878647015162</v>
      </c>
      <c r="H25" s="30">
        <f>'Annual Financial Data'!G91*100/'Annual Financial Data'!G72</f>
        <v>11.333322817749782</v>
      </c>
      <c r="I25" s="30">
        <f>'Annual Financial Data'!H91*100/'Annual Financial Data'!H72</f>
        <v>-56.426666666666669</v>
      </c>
      <c r="J25" s="30">
        <f>'Annual Financial Data'!I91*100/'Annual Financial Data'!I72</f>
        <v>-11.105808511827563</v>
      </c>
      <c r="K25" s="30">
        <f>'Annual Financial Data'!J91*100/'Annual Financial Data'!J72</f>
        <v>-62.560619525199947</v>
      </c>
      <c r="L25" s="30">
        <f>'Annual Financial Data'!K91*100/'Annual Financial Data'!K72</f>
        <v>28.097442616586598</v>
      </c>
      <c r="M25" s="19" t="s">
        <v>64</v>
      </c>
    </row>
    <row r="26" spans="2:13" ht="14.25" x14ac:dyDescent="0.2">
      <c r="B26" s="26" t="s">
        <v>65</v>
      </c>
      <c r="C26" s="30">
        <f>'Annual Financial Data'!B91*100/'Annual Financial Data'!B35</f>
        <v>4.3330505087521827</v>
      </c>
      <c r="D26" s="30">
        <f>'Annual Financial Data'!C91*100/'Annual Financial Data'!C35</f>
        <v>4.0874420086093934</v>
      </c>
      <c r="E26" s="30">
        <f>'Annual Financial Data'!D91*100/'Annual Financial Data'!D35</f>
        <v>-2.5420556533779082</v>
      </c>
      <c r="F26" s="30">
        <f>'Annual Financial Data'!E91*100/'Annual Financial Data'!E35</f>
        <v>2.8158539819631923</v>
      </c>
      <c r="G26" s="30">
        <f>'Annual Financial Data'!F91*100/'Annual Financial Data'!F35</f>
        <v>5.1870711328791739</v>
      </c>
      <c r="H26" s="30">
        <f>'Annual Financial Data'!G91*100/'Annual Financial Data'!G35</f>
        <v>9.9427093943886966</v>
      </c>
      <c r="I26" s="30">
        <f>'Annual Financial Data'!H91*100/'Annual Financial Data'!H35</f>
        <v>-3.0875786729442893</v>
      </c>
      <c r="J26" s="30">
        <f>'Annual Financial Data'!I91*100/'Annual Financial Data'!I35</f>
        <v>-8.0986057517304495</v>
      </c>
      <c r="K26" s="30">
        <f>'Annual Financial Data'!J91*100/'Annual Financial Data'!J35</f>
        <v>-1.7207357109198458</v>
      </c>
      <c r="L26" s="30">
        <f>'Annual Financial Data'!K91*100/'Annual Financial Data'!K35</f>
        <v>19.764043752306925</v>
      </c>
      <c r="M26" s="19" t="s">
        <v>66</v>
      </c>
    </row>
    <row r="27" spans="2:13" ht="14.25" x14ac:dyDescent="0.2">
      <c r="B27" s="26" t="s">
        <v>67</v>
      </c>
      <c r="C27" s="30">
        <f>'Annual Financial Data'!B92*100/'Annual Financial Data'!B47</f>
        <v>11.460211941719736</v>
      </c>
      <c r="D27" s="30">
        <f>'Annual Financial Data'!C92*100/'Annual Financial Data'!C47</f>
        <v>14.903708626063425</v>
      </c>
      <c r="E27" s="30">
        <f>'Annual Financial Data'!D92*100/'Annual Financial Data'!D47</f>
        <v>-6.9014253231999563</v>
      </c>
      <c r="F27" s="30">
        <f>'Annual Financial Data'!E92*100/'Annual Financial Data'!E47</f>
        <v>4.4514123404890649</v>
      </c>
      <c r="G27" s="30">
        <f>'Annual Financial Data'!F92*100/'Annual Financial Data'!F47</f>
        <v>13.133844231733233</v>
      </c>
      <c r="H27" s="30">
        <f>'Annual Financial Data'!G92*100/'Annual Financial Data'!G47</f>
        <v>17.018046213153191</v>
      </c>
      <c r="I27" s="30">
        <f>'Annual Financial Data'!H92*100/'Annual Financial Data'!H47</f>
        <v>-3.1415789056932457</v>
      </c>
      <c r="J27" s="30">
        <f>'Annual Financial Data'!I92*100/'Annual Financial Data'!I47</f>
        <v>-25.380034871415109</v>
      </c>
      <c r="K27" s="30">
        <f>'Annual Financial Data'!J92*100/'Annual Financial Data'!J47</f>
        <v>-21.795191220416896</v>
      </c>
      <c r="L27" s="30">
        <f>'Annual Financial Data'!K92*100/'Annual Financial Data'!K47</f>
        <v>25.615731873418753</v>
      </c>
      <c r="M27" s="19" t="s">
        <v>68</v>
      </c>
    </row>
    <row r="28" spans="2:13" x14ac:dyDescent="0.2">
      <c r="B28" s="28"/>
      <c r="C28" s="31"/>
      <c r="D28" s="31"/>
      <c r="E28" s="31"/>
      <c r="F28" s="31"/>
      <c r="G28" s="31"/>
      <c r="H28" s="31"/>
      <c r="I28" s="31"/>
      <c r="J28" s="31"/>
      <c r="K28" s="31"/>
      <c r="L28" s="31"/>
    </row>
    <row r="29" spans="2:13" ht="14.25" x14ac:dyDescent="0.2">
      <c r="B29" s="26" t="s">
        <v>69</v>
      </c>
      <c r="C29" s="30">
        <f>'Annual Financial Data'!B68*100/'Annual Financial Data'!B35</f>
        <v>62.19048538728893</v>
      </c>
      <c r="D29" s="30">
        <f>'Annual Financial Data'!C68*100/'Annual Financial Data'!C35</f>
        <v>72.574329576858986</v>
      </c>
      <c r="E29" s="30">
        <f>'Annual Financial Data'!D68*100/'Annual Financial Data'!D35</f>
        <v>73.076848671418887</v>
      </c>
      <c r="F29" s="30">
        <f>'Annual Financial Data'!E68*100/'Annual Financial Data'!E35</f>
        <v>36.742459098861609</v>
      </c>
      <c r="G29" s="30">
        <f>'Annual Financial Data'!F68*100/'Annual Financial Data'!F35</f>
        <v>60.506070870351323</v>
      </c>
      <c r="H29" s="30">
        <f>'Annual Financial Data'!G68*100/'Annual Financial Data'!G35</f>
        <v>41.57549421446506</v>
      </c>
      <c r="I29" s="30">
        <f>'Annual Financial Data'!H68*100/'Annual Financial Data'!H35</f>
        <v>1.7188883160342026</v>
      </c>
      <c r="J29" s="30">
        <f>'Annual Financial Data'!I68*100/'Annual Financial Data'!I35</f>
        <v>63.822587339444532</v>
      </c>
      <c r="K29" s="30">
        <f>'Annual Financial Data'!J68*100/'Annual Financial Data'!J35</f>
        <v>92.104975388754895</v>
      </c>
      <c r="L29" s="30">
        <f>'Annual Financial Data'!K68*100/'Annual Financial Data'!K35</f>
        <v>22.844118411405127</v>
      </c>
      <c r="M29" s="19" t="s">
        <v>70</v>
      </c>
    </row>
    <row r="30" spans="2:13" ht="14.25" x14ac:dyDescent="0.2">
      <c r="B30" s="26" t="s">
        <v>71</v>
      </c>
      <c r="C30" s="30">
        <f>'Annual Financial Data'!B49*100/'Annual Financial Data'!B35</f>
        <v>37.80951461271107</v>
      </c>
      <c r="D30" s="30">
        <f>'Annual Financial Data'!C49*100/'Annual Financial Data'!C35</f>
        <v>27.425670423141018</v>
      </c>
      <c r="E30" s="30">
        <f>'Annual Financial Data'!D49*100/'Annual Financial Data'!D35</f>
        <v>26.92315132858112</v>
      </c>
      <c r="F30" s="30">
        <f>'Annual Financial Data'!E49*100/'Annual Financial Data'!E35</f>
        <v>63.257540901138391</v>
      </c>
      <c r="G30" s="30">
        <f>'Annual Financial Data'!F49*100/'Annual Financial Data'!F35</f>
        <v>39.493929129648677</v>
      </c>
      <c r="H30" s="30">
        <f>'Annual Financial Data'!G49*100/'Annual Financial Data'!G35</f>
        <v>58.42450578553494</v>
      </c>
      <c r="I30" s="30">
        <f>'Annual Financial Data'!H49*100/'Annual Financial Data'!H35</f>
        <v>98.281111683965804</v>
      </c>
      <c r="J30" s="30">
        <f>'Annual Financial Data'!I49*100/'Annual Financial Data'!I35</f>
        <v>36.177412660555468</v>
      </c>
      <c r="K30" s="30">
        <f>'Annual Financial Data'!J49*100/'Annual Financial Data'!J35</f>
        <v>7.8950246112451037</v>
      </c>
      <c r="L30" s="30">
        <f>'Annual Financial Data'!K49*100/'Annual Financial Data'!K35</f>
        <v>77.155881588594866</v>
      </c>
      <c r="M30" s="19" t="s">
        <v>72</v>
      </c>
    </row>
    <row r="31" spans="2:13" ht="14.25" x14ac:dyDescent="0.2">
      <c r="B31" s="26" t="s">
        <v>73</v>
      </c>
      <c r="C31" s="30">
        <f>('Annual Financial Data'!B87+'Annual Financial Data'!B86)/'Annual Financial Data'!B86</f>
        <v>2.4556977057207563</v>
      </c>
      <c r="D31" s="30">
        <f>('Annual Financial Data'!C87+'Annual Financial Data'!C86)/'Annual Financial Data'!C86</f>
        <v>1.8800201718094369</v>
      </c>
      <c r="E31" s="30">
        <f>('Annual Financial Data'!D87+'Annual Financial Data'!D86)/'Annual Financial Data'!D86</f>
        <v>-2.7331195483942788E-2</v>
      </c>
      <c r="F31" s="30">
        <f>('Annual Financial Data'!E87+'Annual Financial Data'!E86)/'Annual Financial Data'!E86</f>
        <v>4.4500696532003809</v>
      </c>
      <c r="G31" s="30">
        <f>('Annual Financial Data'!F87+'Annual Financial Data'!F86)/'Annual Financial Data'!F86</f>
        <v>2.7065513103644974</v>
      </c>
      <c r="H31" s="30">
        <f>('Annual Financial Data'!G87+'Annual Financial Data'!G86)/'Annual Financial Data'!G86</f>
        <v>20.84900709569331</v>
      </c>
      <c r="I31" s="30" t="s">
        <v>33</v>
      </c>
      <c r="J31" s="30">
        <f>('Annual Financial Data'!I87+'Annual Financial Data'!I86)/'Annual Financial Data'!I86</f>
        <v>-0.36476360000148378</v>
      </c>
      <c r="K31" s="30">
        <f>('Annual Financial Data'!J87+'Annual Financial Data'!J86)/'Annual Financial Data'!J86</f>
        <v>0.28619263629801484</v>
      </c>
      <c r="L31" s="30" t="s">
        <v>33</v>
      </c>
      <c r="M31" s="19" t="s">
        <v>74</v>
      </c>
    </row>
    <row r="32" spans="2:13" x14ac:dyDescent="0.2">
      <c r="B32" s="28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2:13" ht="14.25" x14ac:dyDescent="0.2">
      <c r="B33" s="26" t="s">
        <v>75</v>
      </c>
      <c r="C33" s="30">
        <f>'Annual Financial Data'!B72/'Annual Financial Data'!B35</f>
        <v>0.12555077471233919</v>
      </c>
      <c r="D33" s="30">
        <f>'Annual Financial Data'!C72/'Annual Financial Data'!C35</f>
        <v>0.13983336817038597</v>
      </c>
      <c r="E33" s="30">
        <f>'Annual Financial Data'!D72/'Annual Financial Data'!D35</f>
        <v>0.25718526313296136</v>
      </c>
      <c r="F33" s="30">
        <f>'Annual Financial Data'!E72/'Annual Financial Data'!E35</f>
        <v>1.0377356508153095</v>
      </c>
      <c r="G33" s="30">
        <f>'Annual Financial Data'!F72/'Annual Financial Data'!F35</f>
        <v>0.14705550927066482</v>
      </c>
      <c r="H33" s="30">
        <f>'Annual Financial Data'!G72/'Annual Financial Data'!G35</f>
        <v>0.8772987017379259</v>
      </c>
      <c r="I33" s="30">
        <f>'Annual Financial Data'!H72/'Annual Financial Data'!H35</f>
        <v>5.4718431113143125E-2</v>
      </c>
      <c r="J33" s="30">
        <f>'Annual Financial Data'!I72/'Annual Financial Data'!I35</f>
        <v>0.72922252739235727</v>
      </c>
      <c r="K33" s="30">
        <f>'Annual Financial Data'!J72/'Annual Financial Data'!J35</f>
        <v>2.7505093843048004E-2</v>
      </c>
      <c r="L33" s="30">
        <f>'Annual Financial Data'!K72/'Annual Financial Data'!K35</f>
        <v>0.70341077022574772</v>
      </c>
      <c r="M33" s="19" t="s">
        <v>76</v>
      </c>
    </row>
    <row r="34" spans="2:13" ht="14.25" x14ac:dyDescent="0.2">
      <c r="B34" s="26" t="s">
        <v>77</v>
      </c>
      <c r="C34" s="30">
        <f>'Annual Financial Data'!B72/('Annual Financial Data'!B14+'Annual Financial Data'!B24)</f>
        <v>80.333994942909783</v>
      </c>
      <c r="D34" s="30">
        <f>'Annual Financial Data'!C72/('Annual Financial Data'!C14+'Annual Financial Data'!C24)</f>
        <v>1.5329616559159507</v>
      </c>
      <c r="E34" s="30">
        <f>'Annual Financial Data'!D72/('Annual Financial Data'!D14+'Annual Financial Data'!D24)</f>
        <v>1.1815452036510037</v>
      </c>
      <c r="F34" s="30">
        <f>'Annual Financial Data'!E72/('Annual Financial Data'!E14+'Annual Financial Data'!E24)</f>
        <v>34.062873774927802</v>
      </c>
      <c r="G34" s="30">
        <f>'Annual Financial Data'!F72/('Annual Financial Data'!F14+'Annual Financial Data'!F24)</f>
        <v>221.21997775193407</v>
      </c>
      <c r="H34" s="30">
        <f>'Annual Financial Data'!G72/('Annual Financial Data'!G14+'Annual Financial Data'!G24)</f>
        <v>2.6867418423263634</v>
      </c>
      <c r="I34" s="30">
        <f>'Annual Financial Data'!H72/('Annual Financial Data'!H14+'Annual Financial Data'!H24)</f>
        <v>882.35294117647061</v>
      </c>
      <c r="J34" s="30">
        <f>'Annual Financial Data'!I72/('Annual Financial Data'!I14+'Annual Financial Data'!I24)</f>
        <v>25.665886295969795</v>
      </c>
      <c r="K34" s="30">
        <f>'Annual Financial Data'!J72/('Annual Financial Data'!J14+'Annual Financial Data'!J24)</f>
        <v>0.9940916519606503</v>
      </c>
      <c r="L34" s="30">
        <f>'Annual Financial Data'!K72/('Annual Financial Data'!K14+'Annual Financial Data'!K24)</f>
        <v>9.7657953102193247</v>
      </c>
      <c r="M34" s="19" t="s">
        <v>78</v>
      </c>
    </row>
    <row r="35" spans="2:13" ht="14.25" x14ac:dyDescent="0.2">
      <c r="B35" s="26" t="s">
        <v>79</v>
      </c>
      <c r="C35" s="30">
        <f>'Annual Financial Data'!B72/'Financial Ratios'!C38</f>
        <v>0.38522932491825834</v>
      </c>
      <c r="D35" s="30">
        <f>'Annual Financial Data'!C72/'Financial Ratios'!D38</f>
        <v>1.7229146313064017</v>
      </c>
      <c r="E35" s="30">
        <f>'Annual Financial Data'!D72/'Financial Ratios'!E38</f>
        <v>2.726906889187712</v>
      </c>
      <c r="F35" s="30">
        <f>'Annual Financial Data'!E72/'Financial Ratios'!F38</f>
        <v>13.184477697765743</v>
      </c>
      <c r="G35" s="30">
        <f>'Annual Financial Data'!F72/'Financial Ratios'!G38</f>
        <v>0.40832631236793621</v>
      </c>
      <c r="H35" s="30">
        <f>'Annual Financial Data'!G72/'Financial Ratios'!H38</f>
        <v>3.2391393288060701</v>
      </c>
      <c r="I35" s="30">
        <f>'Annual Financial Data'!H72/'Financial Ratios'!I38</f>
        <v>13.611615245009075</v>
      </c>
      <c r="J35" s="30">
        <f>'Annual Financial Data'!I72/'Financial Ratios'!J38</f>
        <v>4.3558302600681689</v>
      </c>
      <c r="K35" s="30">
        <f>'Annual Financial Data'!J72/'Financial Ratios'!K38</f>
        <v>0.13612919225461706</v>
      </c>
      <c r="L35" s="30">
        <f>'Annual Financial Data'!K72/'Financial Ratios'!L38</f>
        <v>1.1279557728798715</v>
      </c>
      <c r="M35" s="19" t="s">
        <v>80</v>
      </c>
    </row>
    <row r="36" spans="2:13" x14ac:dyDescent="0.2">
      <c r="B36" s="28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2:13" ht="14.25" x14ac:dyDescent="0.2">
      <c r="B37" s="26" t="s">
        <v>81</v>
      </c>
      <c r="C37" s="30">
        <f>'Annual Financial Data'!B34/'Annual Financial Data'!B67</f>
        <v>1.5240540851926752</v>
      </c>
      <c r="D37" s="30">
        <f>'Annual Financial Data'!C34/'Annual Financial Data'!C67</f>
        <v>1.2869772285023819</v>
      </c>
      <c r="E37" s="30">
        <f>'Annual Financial Data'!D34/'Annual Financial Data'!D67</f>
        <v>1.1983542544579784</v>
      </c>
      <c r="F37" s="30">
        <f>'Annual Financial Data'!E34/'Annual Financial Data'!E67</f>
        <v>1.3726427728829644</v>
      </c>
      <c r="G37" s="30">
        <f>'Annual Financial Data'!F34/'Annual Financial Data'!F67</f>
        <v>1.5952165266175142</v>
      </c>
      <c r="H37" s="30">
        <f>'Annual Financial Data'!G34/'Annual Financial Data'!G67</f>
        <v>2.8288733681719074</v>
      </c>
      <c r="I37" s="30">
        <f>'Annual Financial Data'!H34/'Annual Financial Data'!H67</f>
        <v>1.2338709677419355</v>
      </c>
      <c r="J37" s="30">
        <f>'Annual Financial Data'!I34/'Annual Financial Data'!I67</f>
        <v>1.2935354379612833</v>
      </c>
      <c r="K37" s="30">
        <f>'Annual Financial Data'!J34/'Annual Financial Data'!J67</f>
        <v>2.3856003837705293</v>
      </c>
      <c r="L37" s="30">
        <f>'Annual Financial Data'!K34/'Annual Financial Data'!K67</f>
        <v>4.7562263385428514</v>
      </c>
      <c r="M37" s="19" t="s">
        <v>82</v>
      </c>
    </row>
    <row r="38" spans="2:13" ht="14.25" x14ac:dyDescent="0.2">
      <c r="B38" s="26" t="s">
        <v>83</v>
      </c>
      <c r="C38" s="24">
        <f>'Annual Financial Data'!B34-'Annual Financial Data'!B67</f>
        <v>39504342</v>
      </c>
      <c r="D38" s="24">
        <f>'Annual Financial Data'!C34-'Annual Financial Data'!C67</f>
        <v>7257110</v>
      </c>
      <c r="E38" s="24">
        <f>'Annual Financial Data'!D34-'Annual Financial Data'!D67</f>
        <v>14859778</v>
      </c>
      <c r="F38" s="24">
        <f>'Annual Financial Data'!E34-'Annual Financial Data'!E67</f>
        <v>681703</v>
      </c>
      <c r="G38" s="24">
        <f>'Annual Financial Data'!F34-'Annual Financial Data'!F67</f>
        <v>42858541</v>
      </c>
      <c r="H38" s="24">
        <f>'Annual Financial Data'!G34-'Annual Financial Data'!G67</f>
        <v>20629388</v>
      </c>
      <c r="I38" s="24">
        <f>'Annual Financial Data'!H34-'Annual Financial Data'!H67</f>
        <v>3306</v>
      </c>
      <c r="J38" s="24">
        <f>'Annual Financial Data'!I34-'Annual Financial Data'!I67</f>
        <v>7085027</v>
      </c>
      <c r="K38" s="24">
        <f>'Annual Financial Data'!J34-'Annual Financial Data'!J67</f>
        <v>3471849</v>
      </c>
      <c r="L38" s="24">
        <f>'Annual Financial Data'!K34-'Annual Financial Data'!K67</f>
        <v>1370200</v>
      </c>
      <c r="M38" s="19" t="s">
        <v>84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2023-08-09T12:04:09Z</dcterms:created>
  <dcterms:modified xsi:type="dcterms:W3CDTF">2024-07-09T08:31:58Z</dcterms:modified>
</cp:coreProperties>
</file>